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pflichtschullehrerinnen-my.sharepoint.com/personal/helga_darbandi_pflichtschullehrer_at/Documents/"/>
    </mc:Choice>
  </mc:AlternateContent>
  <xr:revisionPtr revIDLastSave="0" documentId="8_{E3E5F88B-4501-4436-9B8B-270EA37D4B58}" xr6:coauthVersionLast="47" xr6:coauthVersionMax="47" xr10:uidLastSave="{00000000-0000-0000-0000-000000000000}"/>
  <workbookProtection workbookAlgorithmName="SHA-512" workbookHashValue="ffV8LQ5wyWJaNyzSfoZyKPAykjLaVykCq+EMIVjty0xK4EsNX1QE5zNxVpmNHgozcu23lNCMGiowd3C8oPwrrA==" workbookSaltValue="XQxdqEU0icMZPD2/H+K3jA==" workbookSpinCount="100000" lockStructure="1"/>
  <bookViews>
    <workbookView showHorizontalScroll="0" xWindow="-110" yWindow="-110" windowWidth="19420" windowHeight="10420" xr2:uid="{00000000-000D-0000-FFFF-FFFF00000000}"/>
  </bookViews>
  <sheets>
    <sheet name="Berechnung" sheetId="1" r:id="rId1"/>
    <sheet name="Beispielberechnung" sheetId="4" r:id="rId2"/>
  </sheets>
  <definedNames>
    <definedName name="_xlnm.Print_Area" localSheetId="1">Beispielberechnung!$B$3:$D$78</definedName>
    <definedName name="_xlnm.Print_Area" localSheetId="0">Berechnung!$B$3:$D$78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C51" i="4"/>
  <c r="C51" i="1"/>
  <c r="H17" i="4" l="1"/>
  <c r="F17" i="4"/>
  <c r="C41" i="4" s="1"/>
  <c r="G17" i="4"/>
  <c r="D22" i="4"/>
  <c r="D23" i="4"/>
  <c r="D24" i="4"/>
  <c r="D25" i="4"/>
  <c r="D26" i="4"/>
  <c r="D27" i="4"/>
  <c r="D28" i="4"/>
  <c r="D29" i="4"/>
  <c r="D30" i="4"/>
  <c r="F32" i="4"/>
  <c r="G32" i="4" s="1"/>
  <c r="D78" i="4"/>
  <c r="G17" i="1"/>
  <c r="H17" i="1"/>
  <c r="F17" i="1" s="1"/>
  <c r="D25" i="1"/>
  <c r="D26" i="1"/>
  <c r="D27" i="1"/>
  <c r="D28" i="1"/>
  <c r="D29" i="1"/>
  <c r="D30" i="1"/>
  <c r="F32" i="1"/>
  <c r="G32" i="1" s="1"/>
  <c r="C31" i="1" s="1"/>
  <c r="B51" i="1"/>
  <c r="D78" i="1"/>
  <c r="C40" i="4" l="1"/>
  <c r="F15" i="4"/>
  <c r="D32" i="4"/>
  <c r="G15" i="4"/>
  <c r="C42" i="4"/>
  <c r="D32" i="1"/>
  <c r="D34" i="1" s="1"/>
  <c r="C31" i="4"/>
  <c r="C32" i="4"/>
  <c r="C42" i="1"/>
  <c r="F15" i="1"/>
  <c r="G15" i="1"/>
  <c r="C41" i="1"/>
  <c r="C40" i="1"/>
  <c r="D34" i="4"/>
  <c r="C32" i="1"/>
  <c r="F13" i="4" l="1"/>
  <c r="D17" i="4" s="1"/>
  <c r="C35" i="4"/>
  <c r="G13" i="4"/>
  <c r="C35" i="1"/>
  <c r="F13" i="1"/>
  <c r="D17" i="1" s="1"/>
  <c r="F20" i="1" s="1"/>
  <c r="G13" i="1"/>
  <c r="C44" i="4" l="1"/>
  <c r="D53" i="4" s="1"/>
  <c r="F20" i="4"/>
  <c r="D39" i="4"/>
  <c r="G39" i="4" s="1"/>
  <c r="C44" i="1"/>
  <c r="F53" i="1" s="1"/>
  <c r="D53" i="1" s="1"/>
  <c r="D39" i="1"/>
  <c r="G39" i="1" s="1"/>
</calcChain>
</file>

<file path=xl/sharedStrings.xml><?xml version="1.0" encoding="utf-8"?>
<sst xmlns="http://schemas.openxmlformats.org/spreadsheetml/2006/main" count="105" uniqueCount="59">
  <si>
    <t>Name:</t>
  </si>
  <si>
    <t>Schule:</t>
  </si>
  <si>
    <r>
      <t xml:space="preserve">Bitte in die zutreffenden (weißen) Felder </t>
    </r>
    <r>
      <rPr>
        <b/>
        <u/>
        <sz val="13"/>
        <rFont val="Tahoma"/>
        <family val="2"/>
      </rPr>
      <t>unbedingt</t>
    </r>
    <r>
      <rPr>
        <b/>
        <sz val="13"/>
        <rFont val="Tahoma"/>
        <family val="2"/>
      </rPr>
      <t xml:space="preserve"> die Ziffer 1 eintragen: </t>
    </r>
  </si>
  <si>
    <t>VS-, Sonderschul-, Religions-, WE- und  LehrerInnen für einzelne Gegenstände</t>
  </si>
  <si>
    <t xml:space="preserve">NMS/KMS/WMS/HS/PTS- und I-LehrerInnen an NMS/KMS/WMS/HS/PTS </t>
  </si>
  <si>
    <t>Unterrichtsverplichtung zu hoch!</t>
  </si>
  <si>
    <t xml:space="preserve">Unterrichtsverpflichtung pro Woche: </t>
  </si>
  <si>
    <t>Jahresstundenanzahl</t>
  </si>
  <si>
    <t>(wird bei Eingabe der Unterrichtsverpflichtung pro Woche automatisch eingetragen!)</t>
  </si>
  <si>
    <t>1. Unterrichtsverpflichtung pro Woche</t>
  </si>
  <si>
    <t>pro Jahr</t>
  </si>
  <si>
    <t>Gegenstand</t>
  </si>
  <si>
    <t>Stunden-anzahl</t>
  </si>
  <si>
    <t>Stundenanzahl</t>
  </si>
  <si>
    <t>Noch einzutragende Stunden</t>
  </si>
  <si>
    <t>Summe Bereich 1</t>
  </si>
  <si>
    <r>
      <t xml:space="preserve">2. Vor- und Nachbereitung 
</t>
    </r>
    <r>
      <rPr>
        <b/>
        <sz val="12"/>
        <rFont val="Tahoma"/>
        <family val="2"/>
      </rPr>
      <t>(5/6 der Unterrichtsverpflichtung)</t>
    </r>
  </si>
  <si>
    <t>Summe Bereich 2</t>
  </si>
  <si>
    <t xml:space="preserve">    Zwischensumme</t>
  </si>
  <si>
    <t xml:space="preserve">  (Unterrichtsverpfl., &amp; Vor- u. Nachbereitung)</t>
  </si>
  <si>
    <t xml:space="preserve">   </t>
  </si>
  <si>
    <t>3. Sonstige Tätigkeiten</t>
  </si>
  <si>
    <t>noch zu erbringende Stunden - Bereich 3</t>
  </si>
  <si>
    <t>minus</t>
  </si>
  <si>
    <t>SCHUG § 17 und § 51</t>
  </si>
  <si>
    <t>Vertretung gem. § 43/3 LDG</t>
  </si>
  <si>
    <t>Fortbildung</t>
  </si>
  <si>
    <t>Klassenführung (66 Stunden)</t>
  </si>
  <si>
    <t>Tätigkeiten laut beiliegender Aufstellung</t>
  </si>
  <si>
    <t>Unterschrift der Lehrerin/des Lehrers</t>
  </si>
  <si>
    <t>Datum</t>
  </si>
  <si>
    <t>Unterschrift der Schulleiterin/des Schulleiters</t>
  </si>
  <si>
    <t>Tätigkeit</t>
  </si>
  <si>
    <t>Stundenausmaß</t>
  </si>
  <si>
    <t>Zu viele Stunden!</t>
  </si>
  <si>
    <t>Gesamtsumme</t>
  </si>
  <si>
    <t>Martin Höflehner</t>
  </si>
  <si>
    <t xml:space="preserve">NMS xy </t>
  </si>
  <si>
    <r>
      <rPr>
        <b/>
        <sz val="13"/>
        <rFont val="Tahoma"/>
        <family val="2"/>
      </rPr>
      <t xml:space="preserve">Bitte in die zutreffenden (weißen) Felder </t>
    </r>
    <r>
      <rPr>
        <b/>
        <u/>
        <sz val="13"/>
        <rFont val="Tahoma"/>
        <family val="2"/>
      </rPr>
      <t>unbedingt</t>
    </r>
    <r>
      <rPr>
        <b/>
        <sz val="13"/>
        <rFont val="Tahoma"/>
        <family val="2"/>
      </rPr>
      <t xml:space="preserve"> die Ziffer 1 eintragen: </t>
    </r>
  </si>
  <si>
    <t xml:space="preserve">NMS/KMS/WMS/HS/PTS- und I-LehrerInnen 
an NMS/KMS/WMS/HS/PTS </t>
  </si>
  <si>
    <t xml:space="preserve">Mathematik 1a </t>
  </si>
  <si>
    <t>Mathematik 3b</t>
  </si>
  <si>
    <t>PC 2a</t>
  </si>
  <si>
    <t>PC 2b</t>
  </si>
  <si>
    <t>PC 3b</t>
  </si>
  <si>
    <t>PC 4a</t>
  </si>
  <si>
    <t>Informatik 4. Klassen</t>
  </si>
  <si>
    <t>Noch zu einzutragende Stunden</t>
  </si>
  <si>
    <t>PC-Kustodiat</t>
  </si>
  <si>
    <t>Erstellung des Stundenplanes</t>
  </si>
  <si>
    <t>Schikursleitung (2 Kurse)</t>
  </si>
  <si>
    <t>PC-Bezirksarbeitsgemeinschaft</t>
  </si>
  <si>
    <t>Schulsponsoring - Firmenkontakte</t>
  </si>
  <si>
    <t>Aufstellung der Tätigkeiten im Bereich 3 
für das Schuljahr 2023/24</t>
  </si>
  <si>
    <t>Jahresnorm für das Schuljahr 2023/24</t>
  </si>
  <si>
    <r>
      <t xml:space="preserve">Sehr geehrte Frau Kollegin!
Sehr geehrter Herr Kollege!
</t>
    </r>
    <r>
      <rPr>
        <sz val="4"/>
        <rFont val="Arial"/>
        <family val="2"/>
      </rPr>
      <t xml:space="preserve">
</t>
    </r>
    <r>
      <rPr>
        <sz val="10"/>
        <rFont val="Arial"/>
        <family val="2"/>
      </rPr>
      <t xml:space="preserve">Die folgenden beiden Seiten bieten Ihnen die Möglichkeit, Ihre Jahresnorm für das Schuljahr 2023/34 direkt am Computer auszufüllen und berechnen zu lassen. 
(Im zweiten Tabellenblatt finden Sie ein ausgefülltes Formular als Beipiel!)
Bitte beachten Sie folgende Hinweise:
- Ausfüllbar sind nur weiße Felder.
- Bitte von oben nach unten durcharbeiten.
</t>
    </r>
    <r>
      <rPr>
        <b/>
        <sz val="10"/>
        <rFont val="Arial"/>
        <family val="2"/>
      </rPr>
      <t>- Nicht vergessen, in den ersten drei Feldern in der/den auf Sie zutreffenden Zelle/n die Ziffer 1 einzutragen.</t>
    </r>
    <r>
      <rPr>
        <sz val="10"/>
        <rFont val="Arial"/>
        <family val="2"/>
      </rPr>
      <t xml:space="preserve">
- In den Feldern Gegenstand und Stundenanzahl bitte die entsprechenden Gegenstände und die dazugehörenden Wochenstunden eintragen.
- Orange markierte Felder teilen Ihnen mit, wie viele Stunden noch einzutragen sind.
- Im weißen Feld neben Klassenführung (wenn zutreffend!) bitte die Stundenanzahl (66) eintragen.
- Dann auf die Aufstellungen für den Bereich drei gehen und die Tätigkeiten und die entsprechenden Stundenanzahlen eingeben.
- Dokument drucken, unterschreiben und der Schulleitung abgeben.</t>
    </r>
  </si>
  <si>
    <t>43. Geburtstag vor dem 1. März 2024</t>
  </si>
  <si>
    <t>Sehr geehrte Frau Kollegin!
Sehr geehrter Herr Kollege!
Die folgenden beiden Seiten bieten Ihnen die Möglichkeit, Ihre Jahresnorm für das Schuljahr 2023/24 direkt am Computer auszufüllen und berechnen zu lassen. 
(Im zweiten Tabellenblatt finden Sie ein ausgefülltes Formular als Beipiel!)
Bitte beachten Sie folgende Hinweise:
- Ausfüllbar sind nur weiße Felder.
- Bitte von oben nach unten durcharbeiten.
- Nicht vergessen, in den ersten drei Feldern in der/den auf Sie zutreffenden Zelle/n die Ziffer 1 einzutragen.
- In den Feldern Gegenstand und Stundenanzahl bitte die entsprechenden Gegenstände und die dazugehörenden Wochenstunden eintragen.
- Orange markierte Felder teilen Ihnen mit, wie viele Stunden noch einzutragen sind.
- Im weißen Feld neben Klassenführung (wenn zutreffend!) bitte die Stundenanzahl (66) eintragen.
- Dann auf die Aufstellungen für den Bereich drei gehen und die Tätigkeiten und die entsprechenden Stundenanzahlen eingeben.
- Dokument drucken, unterschreiben und der Schulleitung abgeben.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</si>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</sst>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4"/>
      <name val="Tahoma"/>
      <family val="2"/>
    </font>
    <font>
      <sz val="14"/>
      <name val="Wingdings"/>
      <charset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2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4"/>
      <name val="Arial"/>
      <family val="2"/>
    </font>
    <font>
      <b/>
      <sz val="20"/>
      <name val="Arial"/>
      <family val="2"/>
    </font>
    <font>
      <b/>
      <sz val="13"/>
      <name val="Tahoma"/>
      <family val="2"/>
    </font>
    <font>
      <b/>
      <u/>
      <sz val="13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top" wrapText="1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0" fillId="2" borderId="1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3" fillId="0" borderId="12" xfId="0" applyFont="1" applyBorder="1"/>
    <xf numFmtId="0" fontId="0" fillId="0" borderId="12" xfId="0" applyBorder="1"/>
    <xf numFmtId="0" fontId="10" fillId="4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3" fillId="2" borderId="0" xfId="0" applyFont="1" applyFill="1"/>
    <xf numFmtId="0" fontId="3" fillId="2" borderId="19" xfId="0" applyFont="1" applyFill="1" applyBorder="1"/>
    <xf numFmtId="0" fontId="1" fillId="0" borderId="0" xfId="0" applyFont="1"/>
    <xf numFmtId="0" fontId="3" fillId="2" borderId="6" xfId="0" applyFont="1" applyFill="1" applyBorder="1"/>
    <xf numFmtId="0" fontId="0" fillId="2" borderId="0" xfId="0" applyFill="1"/>
    <xf numFmtId="0" fontId="0" fillId="2" borderId="19" xfId="0" applyFill="1" applyBorder="1"/>
    <xf numFmtId="0" fontId="1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9" fillId="2" borderId="6" xfId="0" applyFont="1" applyFill="1" applyBorder="1"/>
    <xf numFmtId="0" fontId="0" fillId="2" borderId="6" xfId="0" applyFill="1" applyBorder="1"/>
    <xf numFmtId="0" fontId="3" fillId="0" borderId="11" xfId="0" applyFont="1" applyBorder="1" applyProtection="1"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4" fillId="2" borderId="6" xfId="0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12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2" borderId="26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2" fillId="2" borderId="6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7" fillId="0" borderId="12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23" fillId="5" borderId="0" xfId="0" applyFont="1" applyFill="1" applyProtection="1">
      <protection hidden="1"/>
    </xf>
    <xf numFmtId="0" fontId="3" fillId="2" borderId="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23" xfId="0" applyFont="1" applyFill="1" applyBorder="1"/>
    <xf numFmtId="0" fontId="3" fillId="2" borderId="1" xfId="0" applyFont="1" applyFill="1" applyBorder="1"/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wrapText="1"/>
    </xf>
    <xf numFmtId="0" fontId="3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showGridLines="0" showRowColHeaders="0" showZeros="0" tabSelected="1" topLeftCell="B1" zoomScaleNormal="100" workbookViewId="0">
      <selection activeCell="B26" sqref="B26"/>
    </sheetView>
  </sheetViews>
  <sheetFormatPr baseColWidth="10" defaultColWidth="11.453125" defaultRowHeight="12.5" x14ac:dyDescent="0.25"/>
  <cols>
    <col min="1" max="1" width="5.81640625" style="106" customWidth="1"/>
    <col min="2" max="2" width="42.81640625" customWidth="1"/>
    <col min="3" max="3" width="13.26953125" customWidth="1"/>
    <col min="4" max="4" width="43.54296875" customWidth="1"/>
    <col min="5" max="5" width="14" style="59" customWidth="1"/>
    <col min="6" max="6" width="12.81640625" style="15" customWidth="1"/>
    <col min="7" max="7" width="20.26953125" style="15" customWidth="1"/>
    <col min="8" max="9" width="11.453125" style="15"/>
  </cols>
  <sheetData>
    <row r="1" spans="1:19" s="20" customFormat="1" ht="229.5" customHeight="1" thickBot="1" x14ac:dyDescent="0.3">
      <c r="A1" s="106"/>
      <c r="B1" s="103" t="s">
        <v>55</v>
      </c>
      <c r="C1" s="104"/>
      <c r="D1" s="105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3" thickBot="1" x14ac:dyDescent="0.3"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32.25" customHeight="1" thickBot="1" x14ac:dyDescent="0.3">
      <c r="B3" s="107" t="s">
        <v>54</v>
      </c>
      <c r="C3" s="108"/>
      <c r="D3" s="109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20" customFormat="1" ht="21" customHeight="1" x14ac:dyDescent="0.25">
      <c r="A4" s="106"/>
      <c r="B4" s="19" t="s">
        <v>0</v>
      </c>
      <c r="C4" s="119" t="s">
        <v>1</v>
      </c>
      <c r="D4" s="120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27" customHeight="1" thickBot="1" x14ac:dyDescent="0.3">
      <c r="B5" s="41"/>
      <c r="C5" s="121"/>
      <c r="D5" s="122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4.5" customHeight="1" x14ac:dyDescent="0.35">
      <c r="B6" s="48"/>
      <c r="C6" s="49"/>
      <c r="D6" s="50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8.75" customHeight="1" x14ac:dyDescent="0.25">
      <c r="B7" s="123" t="s">
        <v>2</v>
      </c>
      <c r="C7" s="124"/>
      <c r="D7" s="125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4.5" customHeight="1" thickBot="1" x14ac:dyDescent="0.4">
      <c r="B8" s="48"/>
      <c r="C8" s="45"/>
      <c r="D8" s="46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37.5" customHeight="1" thickBot="1" x14ac:dyDescent="0.3">
      <c r="B9" s="126" t="s">
        <v>3</v>
      </c>
      <c r="C9" s="127"/>
      <c r="D9" s="14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4.5" customHeight="1" thickBot="1" x14ac:dyDescent="0.3">
      <c r="B10" s="51"/>
      <c r="C10" s="49"/>
      <c r="D10" s="50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37.5" customHeight="1" thickBot="1" x14ac:dyDescent="0.3">
      <c r="B11" s="88" t="s">
        <v>4</v>
      </c>
      <c r="C11" s="89"/>
      <c r="D11" s="14"/>
      <c r="E11" s="83"/>
      <c r="F11" s="84" t="s">
        <v>5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4.5" customHeight="1" thickBot="1" x14ac:dyDescent="0.4">
      <c r="B12" s="48"/>
      <c r="C12" s="49"/>
      <c r="D12" s="50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24" customHeight="1" thickBot="1" x14ac:dyDescent="0.4">
      <c r="B13" s="72" t="s">
        <v>56</v>
      </c>
      <c r="C13" s="49"/>
      <c r="D13" s="14"/>
      <c r="E13" s="83"/>
      <c r="F13" s="84">
        <f>IF(F15&lt;1777,IF(D13=1,G15,F15),F11)</f>
        <v>0</v>
      </c>
      <c r="G13" s="84">
        <f>IF(F15&lt;1777,IF(D13=1,G15,F15),"Unterrichtsverplichtung zu hoch")</f>
        <v>0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4.5" customHeight="1" thickBot="1" x14ac:dyDescent="0.4">
      <c r="B14" s="48"/>
      <c r="C14" s="49"/>
      <c r="D14" s="64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24" customHeight="1" thickBot="1" x14ac:dyDescent="0.4">
      <c r="B15" s="48" t="s">
        <v>6</v>
      </c>
      <c r="C15" s="49"/>
      <c r="D15" s="14"/>
      <c r="E15" s="83"/>
      <c r="F15" s="84">
        <f>ROUND(1776*F17,0)</f>
        <v>0</v>
      </c>
      <c r="G15" s="84">
        <f>ROUND(1736*F17,0)</f>
        <v>0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4.5" customHeight="1" thickBot="1" x14ac:dyDescent="0.3">
      <c r="B16" s="54"/>
      <c r="C16" s="49"/>
      <c r="D16" s="64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19" ht="25.5" thickBot="1" x14ac:dyDescent="0.5">
      <c r="B17" s="53" t="s">
        <v>7</v>
      </c>
      <c r="C17" s="49"/>
      <c r="D17" s="65">
        <f>F13</f>
        <v>0</v>
      </c>
      <c r="E17" s="83"/>
      <c r="F17" s="84">
        <f>IF(D9=1,G17,H17)</f>
        <v>0</v>
      </c>
      <c r="G17" s="84">
        <f>D15/22</f>
        <v>0</v>
      </c>
      <c r="H17" s="84">
        <f>D15/21</f>
        <v>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20.25" customHeight="1" x14ac:dyDescent="0.3">
      <c r="B18" s="131" t="s">
        <v>8</v>
      </c>
      <c r="C18" s="132"/>
      <c r="D18" s="133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2:19" ht="10.5" customHeight="1" thickBot="1" x14ac:dyDescent="0.4">
      <c r="B19" s="52"/>
      <c r="C19" s="49"/>
      <c r="D19" s="50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2:19" ht="23.25" customHeight="1" thickBot="1" x14ac:dyDescent="0.3">
      <c r="B20" s="134" t="s">
        <v>9</v>
      </c>
      <c r="C20" s="135"/>
      <c r="D20" s="13" t="s">
        <v>10</v>
      </c>
      <c r="E20" s="83"/>
      <c r="F20" s="84" t="b">
        <f>IF(D11=1,IF(F15&gt;1776,"Jahresnorm zu hoch",D17))</f>
        <v>0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2:19" ht="35.5" thickBot="1" x14ac:dyDescent="0.3">
      <c r="B21" s="73" t="s">
        <v>11</v>
      </c>
      <c r="C21" s="18" t="s">
        <v>12</v>
      </c>
      <c r="D21" s="18" t="s">
        <v>13</v>
      </c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2:19" ht="18" thickBot="1" x14ac:dyDescent="0.3">
      <c r="B22" s="7"/>
      <c r="C22" s="8"/>
      <c r="D22" s="1">
        <f>C22*36</f>
        <v>0</v>
      </c>
      <c r="E22" s="8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2:19" ht="18" thickBot="1" x14ac:dyDescent="0.3">
      <c r="B23" s="7"/>
      <c r="C23" s="8"/>
      <c r="D23" s="1">
        <f>C23*36</f>
        <v>0</v>
      </c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2:19" ht="18" thickBot="1" x14ac:dyDescent="0.3">
      <c r="B24" s="7"/>
      <c r="C24" s="8"/>
      <c r="D24" s="1">
        <f>C24*36</f>
        <v>0</v>
      </c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2:19" ht="18" thickBot="1" x14ac:dyDescent="0.3">
      <c r="B25" s="7"/>
      <c r="C25" s="8"/>
      <c r="D25" s="1">
        <f t="shared" ref="D25:D30" si="0">C25*36</f>
        <v>0</v>
      </c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2:19" ht="18" thickBot="1" x14ac:dyDescent="0.3">
      <c r="B26" s="7"/>
      <c r="C26" s="8"/>
      <c r="D26" s="1">
        <f t="shared" si="0"/>
        <v>0</v>
      </c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2:19" ht="18" thickBot="1" x14ac:dyDescent="0.3">
      <c r="B27" s="7"/>
      <c r="C27" s="8"/>
      <c r="D27" s="1">
        <f t="shared" si="0"/>
        <v>0</v>
      </c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2:19" ht="18" thickBot="1" x14ac:dyDescent="0.3">
      <c r="B28" s="7"/>
      <c r="C28" s="8"/>
      <c r="D28" s="1">
        <f t="shared" si="0"/>
        <v>0</v>
      </c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2:19" ht="18" thickBot="1" x14ac:dyDescent="0.3">
      <c r="B29" s="7"/>
      <c r="C29" s="8"/>
      <c r="D29" s="1">
        <f t="shared" si="0"/>
        <v>0</v>
      </c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2:19" ht="18" thickBot="1" x14ac:dyDescent="0.3">
      <c r="B30" s="7"/>
      <c r="C30" s="8"/>
      <c r="D30" s="1">
        <f t="shared" si="0"/>
        <v>0</v>
      </c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2:19" ht="18" thickBot="1" x14ac:dyDescent="0.3">
      <c r="B31" s="27" t="s">
        <v>14</v>
      </c>
      <c r="C31" s="28">
        <f>IF(G32&lt;0,"0",G32)</f>
        <v>0</v>
      </c>
      <c r="D31" s="29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2:19" ht="22.5" customHeight="1" thickTop="1" thickBot="1" x14ac:dyDescent="0.3">
      <c r="B32" s="9" t="s">
        <v>15</v>
      </c>
      <c r="C32" s="9">
        <f>IF(G32&lt;0,"zu viel!",F32)</f>
        <v>0</v>
      </c>
      <c r="D32" s="9">
        <f>SUM(D22:D30)</f>
        <v>0</v>
      </c>
      <c r="E32" s="83"/>
      <c r="F32" s="84">
        <f>SUM(C21:C30)</f>
        <v>0</v>
      </c>
      <c r="G32" s="84">
        <f>D15-F32</f>
        <v>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2:19" ht="43.5" customHeight="1" thickBot="1" x14ac:dyDescent="0.3">
      <c r="B33" s="116" t="s">
        <v>16</v>
      </c>
      <c r="C33" s="117"/>
      <c r="D33" s="118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2:19" ht="22.5" customHeight="1" thickBot="1" x14ac:dyDescent="0.3">
      <c r="B34" s="10" t="s">
        <v>17</v>
      </c>
      <c r="C34" s="11"/>
      <c r="D34" s="12">
        <f>D32/6*5</f>
        <v>0</v>
      </c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2:19" ht="18" customHeight="1" x14ac:dyDescent="0.25">
      <c r="B35" s="2" t="s">
        <v>18</v>
      </c>
      <c r="C35" s="110">
        <f>D32+D34</f>
        <v>0</v>
      </c>
      <c r="D35" s="11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2:19" ht="13.5" customHeight="1" thickBot="1" x14ac:dyDescent="0.3">
      <c r="B36" s="75" t="s">
        <v>19</v>
      </c>
      <c r="C36" s="111"/>
      <c r="D36" s="112"/>
      <c r="E36" s="8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2:19" ht="4.5" customHeight="1" thickBot="1" x14ac:dyDescent="0.4">
      <c r="B37" s="48" t="s">
        <v>20</v>
      </c>
      <c r="C37" s="49"/>
      <c r="D37" s="50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2:19" ht="22.5" thickBot="1" x14ac:dyDescent="0.3">
      <c r="B38" s="101" t="s">
        <v>21</v>
      </c>
      <c r="C38" s="102"/>
      <c r="D38" s="115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2:19" ht="22.5" customHeight="1" thickBot="1" x14ac:dyDescent="0.3">
      <c r="B39" s="113" t="s">
        <v>22</v>
      </c>
      <c r="C39" s="114"/>
      <c r="D39" s="12">
        <f>D17-C35</f>
        <v>0</v>
      </c>
      <c r="E39" s="83"/>
      <c r="F39" s="84"/>
      <c r="G39" s="84">
        <f>D32+D34+D39</f>
        <v>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2:19" ht="15.75" customHeight="1" x14ac:dyDescent="0.25">
      <c r="B40" s="70" t="s">
        <v>23</v>
      </c>
      <c r="C40" s="66">
        <f>ROUND(100*F17,0)</f>
        <v>0</v>
      </c>
      <c r="D40" s="3" t="s">
        <v>24</v>
      </c>
      <c r="E40" s="83"/>
      <c r="F40" s="84"/>
      <c r="G40" s="84"/>
      <c r="H40" s="84"/>
      <c r="I40" s="84"/>
      <c r="J40" s="82"/>
      <c r="K40" s="82"/>
      <c r="L40" s="82"/>
      <c r="M40" s="82"/>
      <c r="N40" s="82"/>
      <c r="O40" s="82"/>
      <c r="P40" s="82"/>
      <c r="Q40" s="82"/>
    </row>
    <row r="41" spans="2:19" ht="15.75" customHeight="1" x14ac:dyDescent="0.25">
      <c r="B41" s="71" t="s">
        <v>23</v>
      </c>
      <c r="C41" s="67">
        <f>ROUND(20*F17,0)</f>
        <v>0</v>
      </c>
      <c r="D41" s="4" t="s">
        <v>25</v>
      </c>
      <c r="E41" s="83"/>
      <c r="F41" s="84"/>
      <c r="G41" s="84"/>
      <c r="H41" s="84"/>
      <c r="I41" s="84"/>
      <c r="J41" s="82"/>
      <c r="K41" s="82"/>
      <c r="L41" s="82"/>
      <c r="M41" s="82"/>
      <c r="N41" s="82"/>
      <c r="O41" s="82"/>
      <c r="P41" s="82"/>
      <c r="Q41" s="82"/>
    </row>
    <row r="42" spans="2:19" ht="15.75" customHeight="1" x14ac:dyDescent="0.25">
      <c r="B42" s="71" t="s">
        <v>23</v>
      </c>
      <c r="C42" s="67">
        <f>ROUND(15*F17,0)</f>
        <v>0</v>
      </c>
      <c r="D42" s="4" t="s">
        <v>26</v>
      </c>
      <c r="E42" s="83"/>
      <c r="F42" s="84"/>
      <c r="G42" s="84"/>
      <c r="H42" s="84"/>
      <c r="I42" s="84"/>
      <c r="J42" s="82"/>
      <c r="K42" s="82"/>
      <c r="L42" s="82"/>
      <c r="M42" s="82"/>
      <c r="N42" s="82"/>
      <c r="O42" s="82"/>
      <c r="P42" s="82"/>
      <c r="Q42" s="82"/>
    </row>
    <row r="43" spans="2:19" ht="15.75" customHeight="1" x14ac:dyDescent="0.25">
      <c r="B43" s="71" t="s">
        <v>23</v>
      </c>
      <c r="C43" s="68"/>
      <c r="D43" s="21" t="s">
        <v>27</v>
      </c>
      <c r="E43" s="83"/>
      <c r="F43" s="84"/>
      <c r="G43" s="84"/>
      <c r="H43" s="84"/>
      <c r="I43" s="84"/>
      <c r="J43" s="82"/>
      <c r="K43" s="82"/>
      <c r="L43" s="82"/>
      <c r="M43" s="82"/>
      <c r="N43" s="82"/>
      <c r="O43" s="82"/>
      <c r="P43" s="82"/>
      <c r="Q43" s="82"/>
    </row>
    <row r="44" spans="2:19" ht="15.75" customHeight="1" thickBot="1" x14ac:dyDescent="0.3">
      <c r="B44" s="5"/>
      <c r="C44" s="69">
        <f>D17-C35-C40-C41-C42-C43</f>
        <v>0</v>
      </c>
      <c r="D44" s="6" t="s">
        <v>28</v>
      </c>
      <c r="E44" s="83"/>
      <c r="F44" s="84"/>
      <c r="G44" s="84"/>
      <c r="H44" s="84"/>
      <c r="I44" s="84"/>
      <c r="J44" s="82"/>
      <c r="K44" s="82"/>
      <c r="L44" s="82"/>
      <c r="M44" s="82"/>
      <c r="N44" s="82"/>
      <c r="O44" s="82"/>
      <c r="P44" s="82"/>
      <c r="Q44" s="82"/>
    </row>
    <row r="45" spans="2:19" ht="4.5" customHeight="1" thickBot="1" x14ac:dyDescent="0.4">
      <c r="B45" s="48"/>
      <c r="C45" s="49"/>
      <c r="D45" s="50"/>
      <c r="E45" s="83"/>
      <c r="F45" s="84"/>
      <c r="G45" s="84"/>
      <c r="H45" s="84"/>
      <c r="I45" s="84"/>
      <c r="J45" s="82"/>
      <c r="K45" s="82"/>
      <c r="L45" s="82"/>
      <c r="M45" s="82"/>
      <c r="N45" s="82"/>
      <c r="O45" s="82"/>
      <c r="P45" s="82"/>
      <c r="Q45" s="82"/>
    </row>
    <row r="46" spans="2:19" ht="32.25" customHeight="1" thickBot="1" x14ac:dyDescent="0.4">
      <c r="B46" s="55"/>
      <c r="C46" s="56"/>
      <c r="D46" s="57"/>
      <c r="E46" s="83"/>
      <c r="F46" s="84"/>
      <c r="G46" s="84"/>
      <c r="H46" s="84"/>
      <c r="I46" s="84"/>
      <c r="J46" s="82"/>
      <c r="K46" s="82"/>
      <c r="L46" s="82"/>
      <c r="M46" s="82"/>
      <c r="N46" s="82"/>
      <c r="O46" s="82"/>
      <c r="P46" s="82"/>
      <c r="Q46" s="82"/>
    </row>
    <row r="47" spans="2:19" ht="13" thickBot="1" x14ac:dyDescent="0.3">
      <c r="B47" s="76" t="s">
        <v>29</v>
      </c>
      <c r="C47" s="76" t="s">
        <v>30</v>
      </c>
      <c r="D47" s="76" t="s">
        <v>31</v>
      </c>
      <c r="E47" s="83"/>
      <c r="F47" s="84"/>
      <c r="G47" s="84"/>
      <c r="H47" s="84"/>
      <c r="I47" s="84"/>
      <c r="J47" s="82"/>
      <c r="K47" s="82"/>
      <c r="L47" s="82"/>
      <c r="M47" s="82"/>
      <c r="N47" s="82"/>
      <c r="O47" s="82"/>
      <c r="P47" s="82"/>
      <c r="Q47" s="82"/>
    </row>
    <row r="48" spans="2:19" ht="8.25" customHeight="1" thickBot="1" x14ac:dyDescent="0.3">
      <c r="B48" s="77"/>
      <c r="C48" s="77"/>
      <c r="D48" s="77"/>
      <c r="E48" s="83"/>
      <c r="F48" s="84"/>
      <c r="G48" s="84"/>
      <c r="H48" s="84"/>
      <c r="I48" s="84"/>
      <c r="J48" s="82"/>
      <c r="K48" s="82"/>
      <c r="L48" s="82"/>
      <c r="M48" s="82"/>
      <c r="N48" s="82"/>
      <c r="O48" s="82"/>
      <c r="P48" s="82"/>
      <c r="Q48" s="82"/>
    </row>
    <row r="49" spans="1:17" ht="65.25" customHeight="1" thickBot="1" x14ac:dyDescent="0.3">
      <c r="B49" s="128" t="s">
        <v>53</v>
      </c>
      <c r="C49" s="129"/>
      <c r="D49" s="130"/>
      <c r="E49" s="83"/>
      <c r="F49" s="84"/>
      <c r="G49" s="84"/>
      <c r="H49" s="84"/>
      <c r="I49" s="84"/>
      <c r="J49" s="82"/>
      <c r="K49" s="82"/>
      <c r="L49" s="82"/>
      <c r="M49" s="82"/>
      <c r="N49" s="82"/>
      <c r="O49" s="82"/>
      <c r="P49" s="82"/>
      <c r="Q49" s="82"/>
    </row>
    <row r="50" spans="1:17" s="20" customFormat="1" ht="21" customHeight="1" x14ac:dyDescent="0.25">
      <c r="A50" s="106"/>
      <c r="B50" s="19" t="s">
        <v>0</v>
      </c>
      <c r="C50" s="119" t="s">
        <v>1</v>
      </c>
      <c r="D50" s="120"/>
      <c r="E50" s="83"/>
      <c r="F50" s="83"/>
      <c r="G50" s="83"/>
      <c r="H50" s="83"/>
      <c r="I50" s="83"/>
      <c r="J50" s="81"/>
      <c r="K50" s="81"/>
      <c r="L50" s="81"/>
      <c r="M50" s="81"/>
      <c r="N50" s="81"/>
      <c r="O50" s="81"/>
      <c r="P50" s="81"/>
      <c r="Q50" s="81"/>
    </row>
    <row r="51" spans="1:17" ht="27" customHeight="1" thickBot="1" x14ac:dyDescent="0.3">
      <c r="B51" s="17">
        <f>B5</f>
        <v>0</v>
      </c>
      <c r="C51" s="96">
        <f>C5</f>
        <v>0</v>
      </c>
      <c r="D51" s="97"/>
      <c r="E51" s="83"/>
      <c r="F51" s="84"/>
      <c r="G51" s="84"/>
      <c r="H51" s="84"/>
      <c r="I51" s="84"/>
      <c r="J51" s="82"/>
      <c r="K51" s="82"/>
      <c r="L51" s="82"/>
      <c r="M51" s="82"/>
      <c r="N51" s="82"/>
      <c r="O51" s="82"/>
      <c r="P51" s="82"/>
      <c r="Q51" s="82"/>
    </row>
    <row r="52" spans="1:17" ht="12" customHeight="1" thickBot="1" x14ac:dyDescent="0.4">
      <c r="B52" s="98"/>
      <c r="C52" s="99"/>
      <c r="D52" s="100"/>
      <c r="E52" s="83"/>
      <c r="F52" s="84"/>
      <c r="G52" s="84"/>
      <c r="H52" s="84"/>
      <c r="I52" s="84"/>
      <c r="J52" s="82"/>
      <c r="K52" s="82"/>
      <c r="L52" s="82"/>
      <c r="M52" s="82"/>
      <c r="N52" s="82"/>
      <c r="O52" s="82"/>
      <c r="P52" s="82"/>
      <c r="Q52" s="82"/>
    </row>
    <row r="53" spans="1:17" ht="26.15" customHeight="1" thickBot="1" x14ac:dyDescent="0.3">
      <c r="B53" s="92" t="s">
        <v>14</v>
      </c>
      <c r="C53" s="93"/>
      <c r="D53" s="37">
        <f>IF(F53&lt;0,G75,F53)</f>
        <v>0</v>
      </c>
      <c r="E53" s="83"/>
      <c r="F53" s="84">
        <f>C44-D78</f>
        <v>0</v>
      </c>
      <c r="G53" s="84"/>
      <c r="H53" s="84"/>
      <c r="I53" s="84"/>
      <c r="J53" s="82"/>
      <c r="K53" s="82"/>
      <c r="L53" s="82"/>
      <c r="M53" s="82"/>
      <c r="N53" s="82"/>
      <c r="O53" s="82"/>
      <c r="P53" s="82"/>
      <c r="Q53" s="82"/>
    </row>
    <row r="54" spans="1:17" ht="26.15" customHeight="1" thickBot="1" x14ac:dyDescent="0.3">
      <c r="B54" s="90" t="s">
        <v>32</v>
      </c>
      <c r="C54" s="91"/>
      <c r="D54" s="38" t="s">
        <v>33</v>
      </c>
      <c r="E54" s="83"/>
      <c r="F54" s="84"/>
      <c r="G54" s="84"/>
      <c r="H54" s="84"/>
      <c r="I54" s="84"/>
      <c r="J54" s="82"/>
      <c r="K54" s="82"/>
      <c r="L54" s="82"/>
      <c r="M54" s="82"/>
      <c r="N54" s="82"/>
      <c r="O54" s="82"/>
      <c r="P54" s="82"/>
      <c r="Q54" s="82"/>
    </row>
    <row r="55" spans="1:17" ht="26.15" customHeight="1" thickBot="1" x14ac:dyDescent="0.3">
      <c r="B55" s="94"/>
      <c r="C55" s="95"/>
      <c r="D55" s="39"/>
      <c r="E55" s="83"/>
      <c r="F55" s="84"/>
      <c r="G55" s="84"/>
      <c r="H55" s="84"/>
      <c r="I55" s="84"/>
      <c r="J55" s="82"/>
      <c r="K55" s="82"/>
      <c r="L55" s="82"/>
      <c r="M55" s="82"/>
      <c r="N55" s="82"/>
      <c r="O55" s="82"/>
      <c r="P55" s="82"/>
      <c r="Q55" s="82"/>
    </row>
    <row r="56" spans="1:17" ht="26.15" customHeight="1" thickBot="1" x14ac:dyDescent="0.3">
      <c r="B56" s="94"/>
      <c r="C56" s="95"/>
      <c r="D56" s="39"/>
      <c r="E56" s="83"/>
      <c r="F56" s="84"/>
      <c r="G56" s="84"/>
      <c r="H56" s="84"/>
      <c r="I56" s="84"/>
      <c r="J56" s="82"/>
      <c r="K56" s="82"/>
      <c r="L56" s="82"/>
      <c r="M56" s="82"/>
      <c r="N56" s="82"/>
      <c r="O56" s="82"/>
      <c r="P56" s="82"/>
      <c r="Q56" s="82"/>
    </row>
    <row r="57" spans="1:17" ht="26.15" customHeight="1" thickBot="1" x14ac:dyDescent="0.3">
      <c r="B57" s="94"/>
      <c r="C57" s="95"/>
      <c r="D57" s="39"/>
      <c r="E57" s="83"/>
      <c r="F57" s="84"/>
      <c r="G57" s="84"/>
      <c r="H57" s="84"/>
      <c r="I57" s="84"/>
      <c r="J57" s="82"/>
      <c r="K57" s="82"/>
      <c r="L57" s="82"/>
      <c r="M57" s="82"/>
      <c r="N57" s="82"/>
      <c r="O57" s="82"/>
      <c r="P57" s="82"/>
      <c r="Q57" s="82"/>
    </row>
    <row r="58" spans="1:17" ht="26.15" customHeight="1" thickBot="1" x14ac:dyDescent="0.3">
      <c r="B58" s="94"/>
      <c r="C58" s="95"/>
      <c r="D58" s="39"/>
      <c r="E58" s="83"/>
      <c r="F58" s="84"/>
      <c r="G58" s="84"/>
      <c r="H58" s="84"/>
      <c r="I58" s="84"/>
      <c r="J58" s="82"/>
      <c r="K58" s="82"/>
      <c r="L58" s="82"/>
      <c r="M58" s="82"/>
      <c r="N58" s="82"/>
      <c r="O58" s="82"/>
      <c r="P58" s="82"/>
      <c r="Q58" s="82"/>
    </row>
    <row r="59" spans="1:17" ht="26.15" customHeight="1" thickBot="1" x14ac:dyDescent="0.3">
      <c r="B59" s="94"/>
      <c r="C59" s="95"/>
      <c r="D59" s="39"/>
      <c r="E59" s="83"/>
      <c r="F59" s="84"/>
      <c r="G59" s="84"/>
      <c r="H59" s="84"/>
      <c r="I59" s="84"/>
      <c r="J59" s="82"/>
      <c r="K59" s="82"/>
      <c r="L59" s="82"/>
      <c r="M59" s="82"/>
      <c r="N59" s="82"/>
      <c r="O59" s="82"/>
      <c r="P59" s="82"/>
      <c r="Q59" s="82"/>
    </row>
    <row r="60" spans="1:17" ht="26.15" customHeight="1" thickBot="1" x14ac:dyDescent="0.3">
      <c r="B60" s="94"/>
      <c r="C60" s="95"/>
      <c r="D60" s="39"/>
      <c r="E60" s="83"/>
      <c r="F60" s="84"/>
      <c r="G60" s="84"/>
      <c r="H60" s="84"/>
      <c r="I60" s="84"/>
      <c r="J60" s="82"/>
      <c r="K60" s="82"/>
      <c r="L60" s="82"/>
      <c r="M60" s="82"/>
      <c r="N60" s="82"/>
      <c r="O60" s="82"/>
      <c r="P60" s="82"/>
      <c r="Q60" s="82"/>
    </row>
    <row r="61" spans="1:17" ht="26.15" customHeight="1" thickBot="1" x14ac:dyDescent="0.3">
      <c r="B61" s="94"/>
      <c r="C61" s="95"/>
      <c r="D61" s="39"/>
      <c r="E61" s="83"/>
      <c r="F61" s="84"/>
      <c r="G61" s="84"/>
      <c r="H61" s="84"/>
      <c r="I61" s="84"/>
      <c r="J61" s="82"/>
      <c r="K61" s="82"/>
      <c r="L61" s="82"/>
      <c r="M61" s="82"/>
      <c r="N61" s="82"/>
      <c r="O61" s="82"/>
      <c r="P61" s="82"/>
      <c r="Q61" s="82"/>
    </row>
    <row r="62" spans="1:17" ht="26.15" customHeight="1" thickBot="1" x14ac:dyDescent="0.3">
      <c r="B62" s="94"/>
      <c r="C62" s="95"/>
      <c r="D62" s="39"/>
      <c r="E62" s="83"/>
      <c r="F62" s="84"/>
      <c r="G62" s="84"/>
      <c r="H62" s="84"/>
      <c r="I62" s="84"/>
      <c r="J62" s="82"/>
      <c r="K62" s="82"/>
      <c r="L62" s="82"/>
      <c r="M62" s="82"/>
      <c r="N62" s="82"/>
      <c r="O62" s="82"/>
      <c r="P62" s="82"/>
      <c r="Q62" s="82"/>
    </row>
    <row r="63" spans="1:17" ht="26.15" customHeight="1" thickBot="1" x14ac:dyDescent="0.3">
      <c r="B63" s="94"/>
      <c r="C63" s="95"/>
      <c r="D63" s="39"/>
      <c r="E63" s="83"/>
      <c r="F63" s="84"/>
      <c r="G63" s="84"/>
      <c r="H63" s="84"/>
      <c r="I63" s="84"/>
      <c r="J63" s="82"/>
      <c r="K63" s="82"/>
      <c r="L63" s="82"/>
      <c r="M63" s="82"/>
      <c r="N63" s="82"/>
      <c r="O63" s="82"/>
      <c r="P63" s="82"/>
      <c r="Q63" s="82"/>
    </row>
    <row r="64" spans="1:17" ht="26.15" customHeight="1" thickBot="1" x14ac:dyDescent="0.3">
      <c r="B64" s="94"/>
      <c r="C64" s="95"/>
      <c r="D64" s="39"/>
      <c r="E64" s="83"/>
      <c r="F64" s="84"/>
      <c r="G64" s="84"/>
      <c r="H64" s="84"/>
      <c r="I64" s="84"/>
      <c r="J64" s="82"/>
      <c r="K64" s="82"/>
      <c r="L64" s="82"/>
      <c r="M64" s="82"/>
      <c r="N64" s="82"/>
      <c r="O64" s="82"/>
      <c r="P64" s="82"/>
      <c r="Q64" s="82"/>
    </row>
    <row r="65" spans="2:17" ht="26.15" customHeight="1" thickBot="1" x14ac:dyDescent="0.3">
      <c r="B65" s="94"/>
      <c r="C65" s="95"/>
      <c r="D65" s="39"/>
      <c r="E65" s="83"/>
      <c r="F65" s="84"/>
      <c r="G65" s="84"/>
      <c r="H65" s="84"/>
      <c r="I65" s="84"/>
      <c r="J65" s="82"/>
      <c r="K65" s="82"/>
      <c r="L65" s="82"/>
      <c r="M65" s="82"/>
      <c r="N65" s="82"/>
      <c r="O65" s="82"/>
      <c r="P65" s="82"/>
      <c r="Q65" s="82"/>
    </row>
    <row r="66" spans="2:17" ht="26.15" customHeight="1" thickBot="1" x14ac:dyDescent="0.3">
      <c r="B66" s="94"/>
      <c r="C66" s="95"/>
      <c r="D66" s="39"/>
      <c r="E66" s="83"/>
      <c r="F66" s="84"/>
      <c r="G66" s="84"/>
      <c r="H66" s="84"/>
      <c r="I66" s="84"/>
      <c r="J66" s="82"/>
      <c r="K66" s="82"/>
      <c r="L66" s="82"/>
      <c r="M66" s="82"/>
      <c r="N66" s="82"/>
      <c r="O66" s="82"/>
      <c r="P66" s="82"/>
      <c r="Q66" s="82"/>
    </row>
    <row r="67" spans="2:17" ht="26.15" customHeight="1" thickBot="1" x14ac:dyDescent="0.3">
      <c r="B67" s="94"/>
      <c r="C67" s="95"/>
      <c r="D67" s="39"/>
      <c r="E67" s="83"/>
      <c r="F67" s="84"/>
      <c r="G67" s="84"/>
      <c r="H67" s="84"/>
      <c r="I67" s="84"/>
      <c r="J67" s="82"/>
      <c r="K67" s="82"/>
      <c r="L67" s="82"/>
      <c r="M67" s="82"/>
      <c r="N67" s="82"/>
      <c r="O67" s="82"/>
      <c r="P67" s="82"/>
      <c r="Q67" s="82"/>
    </row>
    <row r="68" spans="2:17" ht="26.15" customHeight="1" thickBot="1" x14ac:dyDescent="0.3">
      <c r="B68" s="94"/>
      <c r="C68" s="95"/>
      <c r="D68" s="39"/>
      <c r="E68" s="83"/>
      <c r="F68" s="84"/>
      <c r="G68" s="84"/>
      <c r="H68" s="84"/>
      <c r="I68" s="84"/>
      <c r="J68" s="82"/>
      <c r="K68" s="82"/>
      <c r="L68" s="82"/>
      <c r="M68" s="82"/>
      <c r="N68" s="82"/>
      <c r="O68" s="82"/>
      <c r="P68" s="82"/>
      <c r="Q68" s="82"/>
    </row>
    <row r="69" spans="2:17" ht="26.15" customHeight="1" thickBot="1" x14ac:dyDescent="0.3">
      <c r="B69" s="94"/>
      <c r="C69" s="95"/>
      <c r="D69" s="39"/>
      <c r="E69" s="83"/>
      <c r="F69" s="84"/>
      <c r="G69" s="84"/>
      <c r="H69" s="84"/>
      <c r="I69" s="84"/>
      <c r="J69" s="82"/>
      <c r="K69" s="82"/>
      <c r="L69" s="82"/>
      <c r="M69" s="82"/>
      <c r="N69" s="82"/>
      <c r="O69" s="82"/>
      <c r="P69" s="82"/>
      <c r="Q69" s="82"/>
    </row>
    <row r="70" spans="2:17" ht="26.15" customHeight="1" thickBot="1" x14ac:dyDescent="0.3">
      <c r="B70" s="94"/>
      <c r="C70" s="95"/>
      <c r="D70" s="39"/>
      <c r="E70" s="83"/>
      <c r="F70" s="84"/>
      <c r="G70" s="84"/>
      <c r="H70" s="84"/>
      <c r="I70" s="84"/>
      <c r="J70" s="82"/>
      <c r="K70" s="82"/>
      <c r="L70" s="82"/>
      <c r="M70" s="82"/>
      <c r="N70" s="82"/>
      <c r="O70" s="82"/>
      <c r="P70" s="82"/>
      <c r="Q70" s="82"/>
    </row>
    <row r="71" spans="2:17" ht="26.15" customHeight="1" thickBot="1" x14ac:dyDescent="0.3">
      <c r="B71" s="94"/>
      <c r="C71" s="95"/>
      <c r="D71" s="39"/>
      <c r="E71" s="83"/>
      <c r="F71" s="84"/>
      <c r="G71" s="84"/>
      <c r="H71" s="84"/>
      <c r="I71" s="84"/>
      <c r="J71" s="82"/>
      <c r="K71" s="82"/>
      <c r="L71" s="82"/>
      <c r="M71" s="82"/>
      <c r="N71" s="82"/>
      <c r="O71" s="82"/>
      <c r="P71" s="82"/>
      <c r="Q71" s="82"/>
    </row>
    <row r="72" spans="2:17" ht="26.15" customHeight="1" thickBot="1" x14ac:dyDescent="0.3">
      <c r="B72" s="94"/>
      <c r="C72" s="95"/>
      <c r="D72" s="39"/>
      <c r="E72" s="83"/>
      <c r="F72" s="84"/>
      <c r="G72" s="84"/>
      <c r="H72" s="84"/>
      <c r="I72" s="84"/>
      <c r="J72" s="82"/>
      <c r="K72" s="82"/>
      <c r="L72" s="82"/>
      <c r="M72" s="82"/>
      <c r="N72" s="82"/>
      <c r="O72" s="82"/>
      <c r="P72" s="82"/>
      <c r="Q72" s="82"/>
    </row>
    <row r="73" spans="2:17" ht="26.15" customHeight="1" thickBot="1" x14ac:dyDescent="0.3">
      <c r="B73" s="94"/>
      <c r="C73" s="95"/>
      <c r="D73" s="39"/>
      <c r="E73" s="83"/>
      <c r="F73" s="84"/>
      <c r="G73" s="84"/>
      <c r="H73" s="84"/>
      <c r="I73" s="84"/>
      <c r="J73" s="82"/>
      <c r="K73" s="82"/>
      <c r="L73" s="82"/>
      <c r="M73" s="82"/>
      <c r="N73" s="82"/>
      <c r="O73" s="82"/>
      <c r="P73" s="82"/>
      <c r="Q73" s="82"/>
    </row>
    <row r="74" spans="2:17" ht="26.15" customHeight="1" thickBot="1" x14ac:dyDescent="0.3">
      <c r="B74" s="94"/>
      <c r="C74" s="95"/>
      <c r="D74" s="39"/>
      <c r="E74" s="83"/>
      <c r="F74" s="84"/>
      <c r="G74" s="84"/>
      <c r="H74" s="84"/>
      <c r="I74" s="84"/>
      <c r="J74" s="15"/>
      <c r="K74" s="47"/>
      <c r="L74" s="47"/>
    </row>
    <row r="75" spans="2:17" ht="26.15" customHeight="1" thickBot="1" x14ac:dyDescent="0.3">
      <c r="B75" s="94"/>
      <c r="C75" s="95"/>
      <c r="D75" s="39"/>
      <c r="E75" s="83"/>
      <c r="F75" s="84"/>
      <c r="G75" s="84" t="s">
        <v>34</v>
      </c>
      <c r="H75" s="84"/>
      <c r="I75" s="84"/>
      <c r="J75" s="15"/>
      <c r="K75" s="47"/>
      <c r="L75" s="47"/>
    </row>
    <row r="76" spans="2:17" ht="26.15" customHeight="1" thickBot="1" x14ac:dyDescent="0.3">
      <c r="B76" s="94"/>
      <c r="C76" s="95"/>
      <c r="D76" s="39"/>
      <c r="E76" s="83"/>
      <c r="F76" s="84"/>
      <c r="G76" s="84"/>
      <c r="H76" s="84"/>
      <c r="I76" s="84"/>
      <c r="J76" s="15"/>
      <c r="K76" s="47"/>
      <c r="L76" s="47"/>
    </row>
    <row r="77" spans="2:17" ht="26.15" customHeight="1" thickBot="1" x14ac:dyDescent="0.3">
      <c r="B77" s="94"/>
      <c r="C77" s="95"/>
      <c r="D77" s="39"/>
      <c r="E77" s="83"/>
      <c r="F77" s="84"/>
      <c r="G77" s="84"/>
      <c r="H77" s="84"/>
      <c r="I77" s="84"/>
      <c r="J77" s="15"/>
      <c r="K77" s="47"/>
      <c r="L77" s="47"/>
    </row>
    <row r="78" spans="2:17" ht="26.15" customHeight="1" thickBot="1" x14ac:dyDescent="0.3">
      <c r="B78" s="101" t="s">
        <v>35</v>
      </c>
      <c r="C78" s="102"/>
      <c r="D78" s="16">
        <f>SUM(D55:D77)</f>
        <v>0</v>
      </c>
      <c r="E78" s="83"/>
      <c r="F78" s="84"/>
      <c r="G78" s="84"/>
      <c r="H78" s="84"/>
      <c r="I78" s="84"/>
      <c r="J78" s="15"/>
      <c r="K78" s="47"/>
      <c r="L78" s="47"/>
    </row>
    <row r="79" spans="2:17" x14ac:dyDescent="0.25">
      <c r="E79" s="83"/>
      <c r="F79" s="84"/>
      <c r="G79" s="84"/>
      <c r="H79" s="84"/>
      <c r="I79" s="84"/>
      <c r="J79" s="15"/>
    </row>
  </sheetData>
  <sheetProtection algorithmName="SHA-512" hashValue="TL36SsvNWmB0AaUlFCCCm37jXE2B4Zo9Y2yyK++C9+cYFlwgozN2KJHvt0ka/Z98vECwcAUHIlvpSuclZdtNFg==" saltValue="U7ped9eNIZJJMPX+KS8kEg==" spinCount="100000" sheet="1" selectLockedCells="1"/>
  <mergeCells count="45">
    <mergeCell ref="B1:D1"/>
    <mergeCell ref="A1:A1048576"/>
    <mergeCell ref="B3:D3"/>
    <mergeCell ref="C35:C36"/>
    <mergeCell ref="D35:D36"/>
    <mergeCell ref="B39:C39"/>
    <mergeCell ref="B38:D38"/>
    <mergeCell ref="B33:D33"/>
    <mergeCell ref="C4:D4"/>
    <mergeCell ref="C5:D5"/>
    <mergeCell ref="B7:D7"/>
    <mergeCell ref="B9:C9"/>
    <mergeCell ref="B49:D49"/>
    <mergeCell ref="B18:D18"/>
    <mergeCell ref="B20:C20"/>
    <mergeCell ref="C50:D50"/>
    <mergeCell ref="B76:C76"/>
    <mergeCell ref="B77:C77"/>
    <mergeCell ref="B78:C78"/>
    <mergeCell ref="B55:C55"/>
    <mergeCell ref="B72:C72"/>
    <mergeCell ref="B73:C73"/>
    <mergeCell ref="B74:C74"/>
    <mergeCell ref="B70:C70"/>
    <mergeCell ref="B71:C71"/>
    <mergeCell ref="B56:C56"/>
    <mergeCell ref="B69:C69"/>
    <mergeCell ref="B68:C68"/>
    <mergeCell ref="B62:C62"/>
    <mergeCell ref="B63:C63"/>
    <mergeCell ref="B11:C11"/>
    <mergeCell ref="B54:C54"/>
    <mergeCell ref="B53:C53"/>
    <mergeCell ref="B75:C75"/>
    <mergeCell ref="B57:C57"/>
    <mergeCell ref="B58:C58"/>
    <mergeCell ref="B59:C59"/>
    <mergeCell ref="B64:C64"/>
    <mergeCell ref="B65:C65"/>
    <mergeCell ref="B66:C66"/>
    <mergeCell ref="B67:C67"/>
    <mergeCell ref="B60:C60"/>
    <mergeCell ref="B61:C61"/>
    <mergeCell ref="C51:D51"/>
    <mergeCell ref="B52:D52"/>
  </mergeCells>
  <phoneticPr fontId="6" type="noConversion"/>
  <printOptions horizontalCentered="1" verticalCentered="1"/>
  <pageMargins left="0.59055118110236227" right="0.59055118110236227" top="0.59055118110236227" bottom="0.78740157480314965" header="0.51181102362204722" footer="0.31496062992125984"/>
  <pageSetup paperSize="9" scale="88" fitToHeight="2" orientation="portrait" horizontalDpi="4294967293" verticalDpi="4294967293" r:id="rId1"/>
  <headerFooter alignWithMargins="0">
    <oddFooter>&amp;CEin Service der &amp;"Arial,Fett Kursiv"fcg-wiener lehrerInnen&amp;"Arial,Standard"
www.fcg-wien-aps.at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8"/>
  <sheetViews>
    <sheetView showGridLines="0" showZeros="0" zoomScaleNormal="100" workbookViewId="0">
      <selection activeCell="E52" sqref="E52"/>
    </sheetView>
  </sheetViews>
  <sheetFormatPr baseColWidth="10" defaultColWidth="11.453125" defaultRowHeight="12.5" x14ac:dyDescent="0.25"/>
  <cols>
    <col min="1" max="1" width="5.81640625" style="106" customWidth="1"/>
    <col min="2" max="2" width="42.81640625" customWidth="1"/>
    <col min="3" max="3" width="13.26953125" customWidth="1"/>
    <col min="4" max="4" width="43.54296875" customWidth="1"/>
    <col min="5" max="5" width="20" style="60" customWidth="1"/>
    <col min="6" max="6" width="12.81640625" style="44" customWidth="1"/>
    <col min="7" max="7" width="20.26953125" style="44" customWidth="1"/>
    <col min="8" max="9" width="11.453125" style="44"/>
    <col min="10" max="44" width="11.453125" style="43"/>
  </cols>
  <sheetData>
    <row r="1" spans="1:44" s="20" customFormat="1" ht="245.25" customHeight="1" thickBot="1" x14ac:dyDescent="0.3">
      <c r="A1" s="106"/>
      <c r="B1" s="103" t="s">
        <v>57</v>
      </c>
      <c r="C1" s="104"/>
      <c r="D1" s="105"/>
      <c r="E1" s="85"/>
      <c r="F1" s="85"/>
      <c r="G1" s="85"/>
      <c r="H1" s="85"/>
      <c r="I1" s="79"/>
      <c r="J1" s="79"/>
      <c r="K1" s="79"/>
      <c r="L1" s="79"/>
      <c r="M1" s="79"/>
      <c r="N1" s="79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13" thickBot="1" x14ac:dyDescent="0.3">
      <c r="E2" s="85"/>
      <c r="F2" s="86"/>
      <c r="G2" s="86"/>
      <c r="H2" s="86"/>
      <c r="I2" s="80"/>
      <c r="J2" s="80"/>
      <c r="K2" s="80"/>
      <c r="L2" s="80"/>
      <c r="M2" s="80"/>
      <c r="N2" s="80"/>
    </row>
    <row r="3" spans="1:44" ht="30" customHeight="1" thickBot="1" x14ac:dyDescent="0.3">
      <c r="B3" s="107" t="s">
        <v>54</v>
      </c>
      <c r="C3" s="108"/>
      <c r="D3" s="109"/>
      <c r="E3" s="85"/>
      <c r="F3" s="86"/>
      <c r="G3" s="86"/>
      <c r="H3" s="86"/>
      <c r="I3" s="80"/>
      <c r="J3" s="80"/>
      <c r="K3" s="80"/>
      <c r="L3" s="80"/>
      <c r="M3" s="80"/>
      <c r="N3" s="80"/>
    </row>
    <row r="4" spans="1:44" ht="17.5" x14ac:dyDescent="0.35">
      <c r="B4" s="22" t="s">
        <v>0</v>
      </c>
      <c r="C4" s="143" t="s">
        <v>1</v>
      </c>
      <c r="D4" s="144"/>
      <c r="E4" s="85"/>
      <c r="F4" s="86"/>
      <c r="G4" s="86"/>
      <c r="H4" s="86"/>
      <c r="I4" s="80"/>
      <c r="J4" s="80"/>
      <c r="K4" s="80"/>
      <c r="L4" s="80"/>
      <c r="M4" s="80"/>
      <c r="N4" s="80"/>
    </row>
    <row r="5" spans="1:44" ht="27.75" customHeight="1" thickBot="1" x14ac:dyDescent="0.3">
      <c r="B5" s="17" t="s">
        <v>36</v>
      </c>
      <c r="C5" s="145" t="s">
        <v>37</v>
      </c>
      <c r="D5" s="146"/>
      <c r="E5" s="85"/>
      <c r="F5" s="86"/>
      <c r="G5" s="86"/>
      <c r="H5" s="86"/>
      <c r="I5" s="80"/>
      <c r="J5" s="80"/>
      <c r="K5" s="80"/>
      <c r="L5" s="80"/>
      <c r="M5" s="80"/>
      <c r="N5" s="80"/>
    </row>
    <row r="6" spans="1:44" ht="4.5" customHeight="1" x14ac:dyDescent="0.35">
      <c r="B6" s="48"/>
      <c r="C6" s="49"/>
      <c r="D6" s="50"/>
      <c r="E6" s="85"/>
      <c r="F6" s="86"/>
      <c r="G6" s="86"/>
      <c r="H6" s="86"/>
      <c r="I6" s="80"/>
      <c r="J6" s="80"/>
      <c r="K6" s="80"/>
      <c r="L6" s="80"/>
      <c r="M6" s="80"/>
      <c r="N6" s="80"/>
    </row>
    <row r="7" spans="1:44" ht="18.75" customHeight="1" x14ac:dyDescent="0.25">
      <c r="B7" s="123" t="s">
        <v>38</v>
      </c>
      <c r="C7" s="147"/>
      <c r="D7" s="148"/>
      <c r="E7" s="85"/>
      <c r="F7" s="86"/>
      <c r="G7" s="86"/>
      <c r="H7" s="86"/>
      <c r="I7" s="80"/>
      <c r="J7" s="80"/>
      <c r="K7" s="80"/>
      <c r="L7" s="80"/>
      <c r="M7" s="80"/>
      <c r="N7" s="80"/>
    </row>
    <row r="8" spans="1:44" ht="4.5" customHeight="1" thickBot="1" x14ac:dyDescent="0.4">
      <c r="B8" s="48"/>
      <c r="C8" s="45"/>
      <c r="D8" s="46"/>
      <c r="E8" s="85"/>
      <c r="F8" s="86"/>
      <c r="G8" s="86"/>
      <c r="H8" s="86"/>
      <c r="I8" s="80"/>
      <c r="J8" s="80"/>
      <c r="K8" s="80"/>
      <c r="L8" s="80"/>
      <c r="M8" s="80"/>
      <c r="N8" s="80"/>
    </row>
    <row r="9" spans="1:44" ht="37.5" customHeight="1" thickBot="1" x14ac:dyDescent="0.4">
      <c r="B9" s="149" t="s">
        <v>3</v>
      </c>
      <c r="C9" s="150"/>
      <c r="D9" s="23"/>
      <c r="E9" s="85"/>
      <c r="F9" s="86"/>
      <c r="G9" s="86"/>
      <c r="H9" s="86"/>
      <c r="I9" s="80"/>
      <c r="J9" s="80"/>
      <c r="K9" s="80"/>
      <c r="L9" s="80"/>
      <c r="M9" s="80"/>
      <c r="N9" s="80"/>
    </row>
    <row r="10" spans="1:44" ht="4.5" customHeight="1" thickBot="1" x14ac:dyDescent="0.3">
      <c r="B10" s="51"/>
      <c r="C10" s="49"/>
      <c r="D10" s="50"/>
      <c r="E10" s="85"/>
      <c r="F10" s="86"/>
      <c r="G10" s="86"/>
      <c r="H10" s="86"/>
      <c r="I10" s="80"/>
      <c r="J10" s="80"/>
      <c r="K10" s="80"/>
      <c r="L10" s="80"/>
      <c r="M10" s="80"/>
      <c r="N10" s="80"/>
    </row>
    <row r="11" spans="1:44" ht="37.5" customHeight="1" thickBot="1" x14ac:dyDescent="0.4">
      <c r="B11" s="138" t="s">
        <v>39</v>
      </c>
      <c r="C11" s="139"/>
      <c r="D11" s="23">
        <v>1</v>
      </c>
      <c r="E11" s="85"/>
      <c r="F11" s="86"/>
      <c r="G11" s="86"/>
      <c r="H11" s="86"/>
      <c r="I11" s="80"/>
      <c r="J11" s="80"/>
      <c r="K11" s="80"/>
      <c r="L11" s="80"/>
      <c r="M11" s="80"/>
      <c r="N11" s="80"/>
    </row>
    <row r="12" spans="1:44" ht="4.5" customHeight="1" thickBot="1" x14ac:dyDescent="0.4">
      <c r="B12" s="48"/>
      <c r="C12" s="49"/>
      <c r="D12" s="50"/>
      <c r="E12" s="85"/>
      <c r="F12" s="86"/>
      <c r="G12" s="86"/>
      <c r="H12" s="86"/>
      <c r="I12" s="80"/>
      <c r="J12" s="80"/>
      <c r="K12" s="80"/>
      <c r="L12" s="80"/>
      <c r="M12" s="80"/>
      <c r="N12" s="80"/>
    </row>
    <row r="13" spans="1:44" ht="26.25" customHeight="1" thickBot="1" x14ac:dyDescent="0.3">
      <c r="B13" s="61" t="s">
        <v>56</v>
      </c>
      <c r="C13" s="62"/>
      <c r="D13" s="23">
        <v>1</v>
      </c>
      <c r="E13" s="85"/>
      <c r="F13" s="86">
        <f>IF(F15&lt;1777,IF(D13=1,G15,F15),"Unterrichtsverplichtung zu hoch")</f>
        <v>1736</v>
      </c>
      <c r="G13" s="86">
        <f>IF(F15&lt;1777,IF(D13=1,G15,F15),"Unterrichtsverplichtung zu hoch")</f>
        <v>1736</v>
      </c>
      <c r="H13" s="86"/>
      <c r="I13" s="80"/>
      <c r="J13" s="80"/>
      <c r="K13" s="80"/>
      <c r="L13" s="80"/>
      <c r="M13" s="80"/>
      <c r="N13" s="80"/>
    </row>
    <row r="14" spans="1:44" ht="4.5" customHeight="1" thickBot="1" x14ac:dyDescent="0.3">
      <c r="B14" s="63"/>
      <c r="C14" s="62"/>
      <c r="D14" s="64"/>
      <c r="E14" s="85"/>
      <c r="F14" s="86"/>
      <c r="G14" s="86"/>
      <c r="H14" s="86"/>
      <c r="I14" s="80"/>
      <c r="J14" s="80"/>
      <c r="K14" s="80"/>
      <c r="L14" s="80"/>
      <c r="M14" s="80"/>
      <c r="N14" s="80"/>
    </row>
    <row r="15" spans="1:44" ht="20.25" customHeight="1" thickBot="1" x14ac:dyDescent="0.3">
      <c r="B15" s="63" t="s">
        <v>6</v>
      </c>
      <c r="C15" s="62"/>
      <c r="D15" s="23">
        <v>21</v>
      </c>
      <c r="E15" s="85"/>
      <c r="F15" s="86">
        <f>ROUND(1776*F17,0)</f>
        <v>1776</v>
      </c>
      <c r="G15" s="86">
        <f>ROUND(1736*F17,0)</f>
        <v>1736</v>
      </c>
      <c r="H15" s="86"/>
      <c r="I15" s="80"/>
      <c r="J15" s="80"/>
      <c r="K15" s="80"/>
      <c r="L15" s="80"/>
      <c r="M15" s="80"/>
      <c r="N15" s="80"/>
    </row>
    <row r="16" spans="1:44" ht="16.5" customHeight="1" thickBot="1" x14ac:dyDescent="0.4">
      <c r="B16" s="58"/>
      <c r="C16" s="49"/>
      <c r="D16" s="50"/>
      <c r="E16" s="85"/>
      <c r="F16" s="86"/>
      <c r="G16" s="86"/>
      <c r="H16" s="86"/>
      <c r="I16" s="80"/>
      <c r="J16" s="80"/>
      <c r="K16" s="80"/>
      <c r="L16" s="80"/>
      <c r="M16" s="80"/>
      <c r="N16" s="80"/>
    </row>
    <row r="17" spans="2:14" ht="20.5" thickBot="1" x14ac:dyDescent="0.45">
      <c r="B17" s="48" t="s">
        <v>7</v>
      </c>
      <c r="C17" s="49"/>
      <c r="D17" s="24">
        <f>F13</f>
        <v>1736</v>
      </c>
      <c r="E17" s="85"/>
      <c r="F17" s="86">
        <f>IF(D9=1,G17,H17)</f>
        <v>1</v>
      </c>
      <c r="G17" s="86">
        <f>D15/22</f>
        <v>0.95454545454545459</v>
      </c>
      <c r="H17" s="86">
        <f>D15/21</f>
        <v>1</v>
      </c>
      <c r="I17" s="80"/>
      <c r="J17" s="80"/>
      <c r="K17" s="80"/>
      <c r="L17" s="80"/>
      <c r="M17" s="80"/>
      <c r="N17" s="80"/>
    </row>
    <row r="18" spans="2:14" ht="25.5" customHeight="1" x14ac:dyDescent="0.25">
      <c r="B18" s="140" t="s">
        <v>8</v>
      </c>
      <c r="C18" s="141"/>
      <c r="D18" s="142"/>
      <c r="E18" s="85"/>
      <c r="F18" s="86"/>
      <c r="G18" s="86"/>
      <c r="H18" s="86"/>
      <c r="I18" s="80"/>
      <c r="J18" s="80"/>
      <c r="K18" s="80"/>
      <c r="L18" s="80"/>
      <c r="M18" s="80"/>
      <c r="N18" s="80"/>
    </row>
    <row r="19" spans="2:14" ht="6.75" customHeight="1" thickBot="1" x14ac:dyDescent="0.3">
      <c r="B19" s="54"/>
      <c r="C19" s="49"/>
      <c r="D19" s="50"/>
      <c r="E19" s="85"/>
      <c r="F19" s="86"/>
      <c r="G19" s="86"/>
      <c r="H19" s="86"/>
      <c r="I19" s="80"/>
      <c r="J19" s="80"/>
      <c r="K19" s="80"/>
      <c r="L19" s="80"/>
      <c r="M19" s="80"/>
      <c r="N19" s="80"/>
    </row>
    <row r="20" spans="2:14" ht="21.75" customHeight="1" thickBot="1" x14ac:dyDescent="0.3">
      <c r="B20" s="90" t="s">
        <v>9</v>
      </c>
      <c r="C20" s="91"/>
      <c r="D20" s="38" t="s">
        <v>10</v>
      </c>
      <c r="E20" s="85"/>
      <c r="F20" s="86">
        <f>IF(D11=1,IF(F15&gt;1776,"Jahresnorm zu hoch",D17))</f>
        <v>1736</v>
      </c>
      <c r="G20" s="86"/>
      <c r="H20" s="86"/>
      <c r="I20" s="80"/>
      <c r="J20" s="80"/>
      <c r="K20" s="80"/>
      <c r="L20" s="80"/>
      <c r="M20" s="80"/>
      <c r="N20" s="80"/>
    </row>
    <row r="21" spans="2:14" ht="39" customHeight="1" thickBot="1" x14ac:dyDescent="0.3">
      <c r="B21" s="73" t="s">
        <v>11</v>
      </c>
      <c r="C21" s="18" t="s">
        <v>12</v>
      </c>
      <c r="D21" s="18" t="s">
        <v>13</v>
      </c>
      <c r="E21" s="85"/>
      <c r="F21" s="86"/>
      <c r="G21" s="86"/>
      <c r="H21" s="86"/>
      <c r="I21" s="80"/>
      <c r="J21" s="80"/>
      <c r="K21" s="80"/>
      <c r="L21" s="80"/>
      <c r="M21" s="80"/>
      <c r="N21" s="80"/>
    </row>
    <row r="22" spans="2:14" ht="18" thickBot="1" x14ac:dyDescent="0.3">
      <c r="B22" s="25" t="s">
        <v>40</v>
      </c>
      <c r="C22" s="26">
        <v>5</v>
      </c>
      <c r="D22" s="1">
        <f t="shared" ref="D22:D30" si="0">C22*36</f>
        <v>180</v>
      </c>
      <c r="E22" s="85"/>
      <c r="F22" s="86"/>
      <c r="G22" s="86"/>
      <c r="H22" s="86"/>
      <c r="I22" s="80"/>
      <c r="J22" s="80"/>
      <c r="K22" s="80"/>
      <c r="L22" s="80"/>
      <c r="M22" s="80"/>
      <c r="N22" s="80"/>
    </row>
    <row r="23" spans="2:14" ht="18" thickBot="1" x14ac:dyDescent="0.3">
      <c r="B23" s="25" t="s">
        <v>41</v>
      </c>
      <c r="C23" s="26">
        <v>4</v>
      </c>
      <c r="D23" s="1">
        <f>C23*36</f>
        <v>144</v>
      </c>
      <c r="E23" s="85"/>
      <c r="F23" s="86"/>
      <c r="G23" s="86"/>
      <c r="H23" s="86"/>
      <c r="I23" s="80"/>
      <c r="J23" s="80"/>
      <c r="K23" s="80"/>
      <c r="L23" s="80"/>
      <c r="M23" s="80"/>
      <c r="N23" s="80"/>
    </row>
    <row r="24" spans="2:14" ht="18" thickBot="1" x14ac:dyDescent="0.3">
      <c r="B24" s="25" t="s">
        <v>42</v>
      </c>
      <c r="C24" s="26">
        <v>2</v>
      </c>
      <c r="D24" s="1">
        <f t="shared" si="0"/>
        <v>72</v>
      </c>
      <c r="E24" s="85"/>
      <c r="F24" s="86"/>
      <c r="G24" s="86"/>
      <c r="H24" s="86"/>
      <c r="I24" s="80"/>
      <c r="J24" s="80"/>
      <c r="K24" s="80"/>
      <c r="L24" s="80"/>
      <c r="M24" s="80"/>
      <c r="N24" s="80"/>
    </row>
    <row r="25" spans="2:14" ht="18" thickBot="1" x14ac:dyDescent="0.3">
      <c r="B25" s="25" t="s">
        <v>43</v>
      </c>
      <c r="C25" s="26">
        <v>2</v>
      </c>
      <c r="D25" s="1">
        <f t="shared" si="0"/>
        <v>72</v>
      </c>
      <c r="E25" s="85"/>
      <c r="F25" s="86"/>
      <c r="G25" s="86"/>
      <c r="H25" s="86"/>
      <c r="I25" s="80"/>
      <c r="J25" s="80"/>
      <c r="K25" s="80"/>
      <c r="L25" s="80"/>
      <c r="M25" s="80"/>
      <c r="N25" s="80"/>
    </row>
    <row r="26" spans="2:14" ht="18" thickBot="1" x14ac:dyDescent="0.3">
      <c r="B26" s="25" t="s">
        <v>44</v>
      </c>
      <c r="C26" s="26">
        <v>2</v>
      </c>
      <c r="D26" s="1">
        <f t="shared" si="0"/>
        <v>72</v>
      </c>
      <c r="E26" s="85"/>
      <c r="F26" s="86"/>
      <c r="G26" s="86"/>
      <c r="H26" s="86"/>
      <c r="I26" s="80"/>
      <c r="J26" s="80"/>
      <c r="K26" s="80"/>
      <c r="L26" s="80"/>
      <c r="M26" s="80"/>
      <c r="N26" s="80"/>
    </row>
    <row r="27" spans="2:14" ht="18" thickBot="1" x14ac:dyDescent="0.3">
      <c r="B27" s="25" t="s">
        <v>45</v>
      </c>
      <c r="C27" s="26">
        <v>4</v>
      </c>
      <c r="D27" s="1">
        <f t="shared" si="0"/>
        <v>144</v>
      </c>
      <c r="E27" s="85"/>
      <c r="F27" s="86"/>
      <c r="G27" s="86"/>
      <c r="H27" s="86"/>
      <c r="I27" s="80"/>
      <c r="J27" s="80"/>
      <c r="K27" s="80"/>
      <c r="L27" s="80"/>
      <c r="M27" s="80"/>
      <c r="N27" s="80"/>
    </row>
    <row r="28" spans="2:14" ht="18" thickBot="1" x14ac:dyDescent="0.3">
      <c r="B28" s="25" t="s">
        <v>46</v>
      </c>
      <c r="C28" s="26">
        <v>2</v>
      </c>
      <c r="D28" s="1">
        <f t="shared" si="0"/>
        <v>72</v>
      </c>
      <c r="E28" s="85"/>
      <c r="F28" s="86"/>
      <c r="G28" s="86"/>
      <c r="H28" s="86"/>
      <c r="I28" s="80"/>
      <c r="J28" s="80"/>
      <c r="K28" s="80"/>
      <c r="L28" s="80"/>
      <c r="M28" s="80"/>
      <c r="N28" s="80"/>
    </row>
    <row r="29" spans="2:14" ht="18" thickBot="1" x14ac:dyDescent="0.3">
      <c r="B29" s="25"/>
      <c r="C29" s="26"/>
      <c r="D29" s="1">
        <f t="shared" si="0"/>
        <v>0</v>
      </c>
      <c r="E29" s="85"/>
      <c r="F29" s="86"/>
      <c r="G29" s="86"/>
      <c r="H29" s="86"/>
      <c r="I29" s="80"/>
      <c r="J29" s="80"/>
      <c r="K29" s="80"/>
      <c r="L29" s="80"/>
      <c r="M29" s="80"/>
      <c r="N29" s="80"/>
    </row>
    <row r="30" spans="2:14" ht="18" thickBot="1" x14ac:dyDescent="0.3">
      <c r="B30" s="25"/>
      <c r="C30" s="26"/>
      <c r="D30" s="1">
        <f t="shared" si="0"/>
        <v>0</v>
      </c>
      <c r="E30" s="85"/>
      <c r="F30" s="86"/>
      <c r="G30" s="86"/>
      <c r="H30" s="86"/>
      <c r="I30" s="80"/>
      <c r="J30" s="80"/>
      <c r="K30" s="80"/>
      <c r="L30" s="80"/>
      <c r="M30" s="80"/>
      <c r="N30" s="80"/>
    </row>
    <row r="31" spans="2:14" ht="18" thickBot="1" x14ac:dyDescent="0.3">
      <c r="B31" s="27" t="s">
        <v>14</v>
      </c>
      <c r="C31" s="28">
        <f>IF(G32&lt;0,"0",G32)</f>
        <v>0</v>
      </c>
      <c r="D31" s="29"/>
      <c r="E31" s="85"/>
      <c r="F31" s="86"/>
      <c r="G31" s="86"/>
      <c r="H31" s="86"/>
      <c r="I31" s="80"/>
      <c r="J31" s="80"/>
      <c r="K31" s="80"/>
      <c r="L31" s="80"/>
      <c r="M31" s="80"/>
      <c r="N31" s="80"/>
    </row>
    <row r="32" spans="2:14" ht="22.5" customHeight="1" thickTop="1" thickBot="1" x14ac:dyDescent="0.3">
      <c r="B32" s="9" t="s">
        <v>15</v>
      </c>
      <c r="C32" s="9">
        <f>IF(G32&lt;0,"zu viel!",F32)</f>
        <v>21</v>
      </c>
      <c r="D32" s="9">
        <f>SUM(D22:D30)</f>
        <v>756</v>
      </c>
      <c r="E32" s="85"/>
      <c r="F32" s="86">
        <f>SUM(C22:C30)</f>
        <v>21</v>
      </c>
      <c r="G32" s="86">
        <f>D15-F32</f>
        <v>0</v>
      </c>
      <c r="H32" s="86"/>
      <c r="I32" s="80"/>
      <c r="J32" s="80"/>
      <c r="K32" s="80"/>
      <c r="L32" s="80"/>
      <c r="M32" s="80"/>
      <c r="N32" s="80"/>
    </row>
    <row r="33" spans="2:14" ht="43.5" customHeight="1" thickBot="1" x14ac:dyDescent="0.3">
      <c r="B33" s="116" t="s">
        <v>16</v>
      </c>
      <c r="C33" s="117"/>
      <c r="D33" s="118"/>
      <c r="E33" s="85"/>
      <c r="F33" s="86"/>
      <c r="G33" s="86"/>
      <c r="H33" s="86"/>
      <c r="I33" s="80"/>
      <c r="J33" s="80"/>
      <c r="K33" s="80"/>
      <c r="L33" s="80"/>
      <c r="M33" s="80"/>
      <c r="N33" s="80"/>
    </row>
    <row r="34" spans="2:14" ht="22.5" customHeight="1" thickBot="1" x14ac:dyDescent="0.3">
      <c r="B34" s="10" t="s">
        <v>17</v>
      </c>
      <c r="C34" s="11"/>
      <c r="D34" s="12">
        <f>D32/6*5</f>
        <v>630</v>
      </c>
      <c r="E34" s="85"/>
      <c r="F34" s="86"/>
      <c r="G34" s="86"/>
      <c r="H34" s="86"/>
      <c r="I34" s="80"/>
      <c r="J34" s="80"/>
      <c r="K34" s="80"/>
      <c r="L34" s="80"/>
      <c r="M34" s="80"/>
      <c r="N34" s="80"/>
    </row>
    <row r="35" spans="2:14" ht="18" customHeight="1" x14ac:dyDescent="0.25">
      <c r="B35" s="2" t="s">
        <v>18</v>
      </c>
      <c r="C35" s="110">
        <f>D32+D34</f>
        <v>1386</v>
      </c>
      <c r="D35" s="112"/>
      <c r="E35" s="85"/>
      <c r="F35" s="86"/>
      <c r="G35" s="86"/>
      <c r="H35" s="86"/>
      <c r="I35" s="80"/>
      <c r="J35" s="80"/>
      <c r="K35" s="80"/>
      <c r="L35" s="80"/>
      <c r="M35" s="80"/>
      <c r="N35" s="80"/>
    </row>
    <row r="36" spans="2:14" ht="13.5" customHeight="1" thickBot="1" x14ac:dyDescent="0.3">
      <c r="B36" s="75" t="s">
        <v>19</v>
      </c>
      <c r="C36" s="111"/>
      <c r="D36" s="112"/>
      <c r="E36" s="85"/>
      <c r="F36" s="86"/>
      <c r="G36" s="86"/>
      <c r="H36" s="86"/>
      <c r="I36" s="80"/>
      <c r="J36" s="80"/>
      <c r="K36" s="80"/>
      <c r="L36" s="80"/>
      <c r="M36" s="80"/>
      <c r="N36" s="80"/>
    </row>
    <row r="37" spans="2:14" ht="4.5" customHeight="1" thickBot="1" x14ac:dyDescent="0.4">
      <c r="B37" s="48" t="s">
        <v>20</v>
      </c>
      <c r="C37" s="49"/>
      <c r="D37" s="50"/>
      <c r="E37" s="85"/>
      <c r="F37" s="86"/>
      <c r="G37" s="86"/>
      <c r="H37" s="86"/>
      <c r="I37" s="80"/>
      <c r="J37" s="80"/>
      <c r="K37" s="80"/>
      <c r="L37" s="80"/>
      <c r="M37" s="80"/>
      <c r="N37" s="80"/>
    </row>
    <row r="38" spans="2:14" ht="22.5" thickBot="1" x14ac:dyDescent="0.3">
      <c r="B38" s="101" t="s">
        <v>21</v>
      </c>
      <c r="C38" s="102"/>
      <c r="D38" s="115"/>
      <c r="E38" s="85"/>
      <c r="F38" s="86"/>
      <c r="G38" s="86"/>
      <c r="H38" s="86"/>
      <c r="I38" s="80"/>
      <c r="J38" s="80"/>
      <c r="K38" s="80"/>
      <c r="L38" s="80"/>
      <c r="M38" s="80"/>
      <c r="N38" s="80"/>
    </row>
    <row r="39" spans="2:14" ht="22.5" customHeight="1" thickBot="1" x14ac:dyDescent="0.3">
      <c r="B39" s="113" t="s">
        <v>22</v>
      </c>
      <c r="C39" s="114"/>
      <c r="D39" s="12">
        <f>D17-C35</f>
        <v>350</v>
      </c>
      <c r="E39" s="85"/>
      <c r="F39" s="86"/>
      <c r="G39" s="87">
        <f>D32+D34+D39</f>
        <v>1736</v>
      </c>
      <c r="H39" s="86"/>
      <c r="I39" s="80"/>
      <c r="J39" s="80"/>
      <c r="K39" s="80"/>
      <c r="L39" s="80"/>
      <c r="M39" s="80"/>
      <c r="N39" s="80"/>
    </row>
    <row r="40" spans="2:14" ht="15.75" customHeight="1" x14ac:dyDescent="0.25">
      <c r="B40" s="30" t="s">
        <v>23</v>
      </c>
      <c r="C40" s="31">
        <f>ROUND(100*F17,0)</f>
        <v>100</v>
      </c>
      <c r="D40" s="3" t="s">
        <v>24</v>
      </c>
      <c r="E40" s="85"/>
      <c r="F40" s="86"/>
      <c r="G40" s="86"/>
      <c r="H40" s="86"/>
      <c r="I40" s="80"/>
      <c r="J40" s="80"/>
      <c r="K40" s="80"/>
      <c r="L40" s="80"/>
      <c r="M40" s="80"/>
      <c r="N40" s="80"/>
    </row>
    <row r="41" spans="2:14" ht="15.75" customHeight="1" x14ac:dyDescent="0.25">
      <c r="B41" s="30" t="s">
        <v>23</v>
      </c>
      <c r="C41" s="32">
        <f>ROUND(20*F17,0)</f>
        <v>20</v>
      </c>
      <c r="D41" s="4" t="s">
        <v>25</v>
      </c>
      <c r="E41" s="85"/>
      <c r="F41" s="86"/>
      <c r="G41" s="86"/>
      <c r="H41" s="86"/>
      <c r="I41" s="80"/>
      <c r="J41" s="80"/>
      <c r="K41" s="80"/>
      <c r="L41" s="80"/>
      <c r="M41" s="80"/>
      <c r="N41" s="80"/>
    </row>
    <row r="42" spans="2:14" ht="15.75" customHeight="1" x14ac:dyDescent="0.25">
      <c r="B42" s="30" t="s">
        <v>23</v>
      </c>
      <c r="C42" s="32">
        <f>ROUND(15*F17,0)</f>
        <v>15</v>
      </c>
      <c r="D42" s="4" t="s">
        <v>26</v>
      </c>
      <c r="E42" s="79"/>
      <c r="F42" s="80"/>
      <c r="G42" s="80"/>
      <c r="H42" s="80"/>
      <c r="I42" s="80"/>
      <c r="J42" s="80"/>
      <c r="K42" s="80"/>
      <c r="L42" s="80"/>
      <c r="M42" s="80"/>
      <c r="N42" s="80"/>
    </row>
    <row r="43" spans="2:14" ht="15.75" customHeight="1" x14ac:dyDescent="0.25">
      <c r="B43" s="30" t="s">
        <v>23</v>
      </c>
      <c r="C43" s="33">
        <v>66</v>
      </c>
      <c r="D43" s="4" t="s">
        <v>27</v>
      </c>
      <c r="E43" s="79"/>
      <c r="F43" s="80"/>
      <c r="G43" s="80"/>
      <c r="H43" s="80"/>
      <c r="I43" s="80"/>
      <c r="J43" s="80"/>
      <c r="K43" s="80"/>
      <c r="L43" s="80"/>
      <c r="M43" s="80"/>
      <c r="N43" s="80"/>
    </row>
    <row r="44" spans="2:14" ht="15.75" customHeight="1" thickBot="1" x14ac:dyDescent="0.3">
      <c r="B44" s="5"/>
      <c r="C44" s="34">
        <f>D17-C35-C40-C41-C42-C43</f>
        <v>149</v>
      </c>
      <c r="D44" s="6" t="s">
        <v>28</v>
      </c>
      <c r="E44" s="79"/>
      <c r="F44" s="80"/>
      <c r="G44" s="80"/>
      <c r="H44" s="80"/>
      <c r="I44" s="80"/>
      <c r="J44" s="80"/>
      <c r="K44" s="80"/>
      <c r="L44" s="80"/>
      <c r="M44" s="80"/>
      <c r="N44" s="80"/>
    </row>
    <row r="45" spans="2:14" ht="4.5" customHeight="1" thickBot="1" x14ac:dyDescent="0.4">
      <c r="B45" s="48"/>
      <c r="C45" s="49"/>
      <c r="D45" s="50"/>
      <c r="E45" s="79"/>
      <c r="F45" s="80"/>
      <c r="G45" s="80"/>
      <c r="H45" s="80"/>
      <c r="I45" s="80"/>
      <c r="J45" s="80"/>
      <c r="K45" s="80"/>
      <c r="L45" s="80"/>
      <c r="M45" s="80"/>
      <c r="N45" s="80"/>
    </row>
    <row r="46" spans="2:14" ht="36" customHeight="1" x14ac:dyDescent="0.35">
      <c r="B46" s="35"/>
      <c r="C46" s="78">
        <v>45173</v>
      </c>
      <c r="D46" s="36"/>
      <c r="E46" s="79"/>
      <c r="F46" s="80"/>
      <c r="G46" s="80"/>
      <c r="H46" s="80"/>
      <c r="I46" s="80"/>
      <c r="J46" s="80"/>
      <c r="K46" s="80"/>
      <c r="L46" s="80"/>
      <c r="M46" s="80"/>
      <c r="N46" s="80"/>
    </row>
    <row r="47" spans="2:14" ht="13" thickBot="1" x14ac:dyDescent="0.3">
      <c r="B47" s="76" t="s">
        <v>29</v>
      </c>
      <c r="C47" s="76" t="s">
        <v>30</v>
      </c>
      <c r="D47" s="76" t="s">
        <v>31</v>
      </c>
      <c r="E47" s="79"/>
      <c r="F47" s="80"/>
      <c r="G47" s="80"/>
      <c r="H47" s="80"/>
      <c r="I47" s="80"/>
      <c r="J47" s="80"/>
      <c r="K47" s="80"/>
      <c r="L47" s="80"/>
      <c r="M47" s="80"/>
      <c r="N47" s="80"/>
    </row>
    <row r="48" spans="2:14" x14ac:dyDescent="0.25">
      <c r="E48" s="79"/>
      <c r="F48" s="80"/>
      <c r="G48" s="80"/>
      <c r="H48" s="80"/>
      <c r="I48" s="80"/>
      <c r="J48" s="80"/>
      <c r="K48" s="80"/>
      <c r="L48" s="80"/>
      <c r="M48" s="80"/>
      <c r="N48" s="80"/>
    </row>
    <row r="49" spans="2:14" ht="67.5" customHeight="1" thickBot="1" x14ac:dyDescent="0.3">
      <c r="B49" s="151" t="s">
        <v>53</v>
      </c>
      <c r="C49" s="152"/>
      <c r="D49" s="152"/>
      <c r="E49" s="79"/>
      <c r="F49" s="80"/>
      <c r="G49" s="80"/>
      <c r="H49" s="80"/>
      <c r="I49" s="80"/>
      <c r="J49" s="80"/>
      <c r="K49" s="80"/>
      <c r="L49" s="80"/>
      <c r="M49" s="80"/>
      <c r="N49" s="80"/>
    </row>
    <row r="50" spans="2:14" ht="17.5" x14ac:dyDescent="0.25">
      <c r="B50" s="19" t="s">
        <v>0</v>
      </c>
      <c r="C50" s="119" t="s">
        <v>1</v>
      </c>
      <c r="D50" s="120"/>
      <c r="E50" s="79"/>
      <c r="F50" s="80"/>
      <c r="G50" s="80"/>
      <c r="H50" s="80"/>
      <c r="I50" s="80"/>
      <c r="J50" s="80"/>
      <c r="K50" s="80"/>
      <c r="L50" s="80"/>
      <c r="M50" s="80"/>
      <c r="N50" s="80"/>
    </row>
    <row r="51" spans="2:14" ht="18" thickBot="1" x14ac:dyDescent="0.3">
      <c r="B51" s="17" t="s">
        <v>58</v>
      </c>
      <c r="C51" s="96" t="str">
        <f>C5</f>
        <v xml:space="preserve">NMS xy </v>
      </c>
      <c r="D51" s="97"/>
      <c r="E51" s="79"/>
      <c r="F51" s="80"/>
      <c r="G51" s="80"/>
      <c r="H51" s="80"/>
      <c r="I51" s="80"/>
      <c r="J51" s="80"/>
      <c r="K51" s="80"/>
      <c r="L51" s="80"/>
      <c r="M51" s="80"/>
      <c r="N51" s="80"/>
    </row>
    <row r="52" spans="2:14" ht="18" thickBot="1" x14ac:dyDescent="0.4">
      <c r="B52" s="98"/>
      <c r="C52" s="99"/>
      <c r="D52" s="100"/>
      <c r="E52" s="79"/>
      <c r="F52" s="80"/>
      <c r="G52" s="80"/>
      <c r="H52" s="80"/>
      <c r="I52" s="80"/>
      <c r="J52" s="80"/>
      <c r="K52" s="80"/>
      <c r="L52" s="80"/>
      <c r="M52" s="80"/>
      <c r="N52" s="80"/>
    </row>
    <row r="53" spans="2:14" ht="26.15" customHeight="1" thickBot="1" x14ac:dyDescent="0.3">
      <c r="B53" s="92" t="s">
        <v>47</v>
      </c>
      <c r="C53" s="93"/>
      <c r="D53" s="74">
        <f>C44-D78</f>
        <v>0</v>
      </c>
      <c r="E53" s="79"/>
      <c r="F53" s="80"/>
      <c r="G53" s="80"/>
      <c r="H53" s="80"/>
      <c r="I53" s="80"/>
      <c r="J53" s="80"/>
      <c r="K53" s="80"/>
      <c r="L53" s="80"/>
      <c r="M53" s="80"/>
      <c r="N53" s="80"/>
    </row>
    <row r="54" spans="2:14" ht="26.15" customHeight="1" thickBot="1" x14ac:dyDescent="0.3">
      <c r="B54" s="90" t="s">
        <v>32</v>
      </c>
      <c r="C54" s="91"/>
      <c r="D54" s="38" t="s">
        <v>33</v>
      </c>
      <c r="E54" s="79"/>
      <c r="F54" s="80"/>
      <c r="G54" s="80"/>
      <c r="H54" s="80"/>
      <c r="I54" s="80"/>
      <c r="J54" s="80"/>
      <c r="K54" s="80"/>
      <c r="L54" s="80"/>
      <c r="M54" s="80"/>
      <c r="N54" s="80"/>
    </row>
    <row r="55" spans="2:14" ht="26.15" customHeight="1" thickBot="1" x14ac:dyDescent="0.3">
      <c r="B55" s="136" t="s">
        <v>48</v>
      </c>
      <c r="C55" s="137"/>
      <c r="D55" s="40">
        <v>36</v>
      </c>
      <c r="E55" s="79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26.15" customHeight="1" thickBot="1" x14ac:dyDescent="0.3">
      <c r="B56" s="136" t="s">
        <v>49</v>
      </c>
      <c r="C56" s="137"/>
      <c r="D56" s="40">
        <v>28</v>
      </c>
      <c r="E56" s="79"/>
      <c r="F56" s="80"/>
      <c r="G56" s="80"/>
      <c r="H56" s="80"/>
      <c r="I56" s="80"/>
      <c r="J56" s="80"/>
      <c r="K56" s="80"/>
      <c r="L56" s="80"/>
      <c r="M56" s="80"/>
      <c r="N56" s="80"/>
    </row>
    <row r="57" spans="2:14" ht="26.15" customHeight="1" thickBot="1" x14ac:dyDescent="0.3">
      <c r="B57" s="136" t="s">
        <v>50</v>
      </c>
      <c r="C57" s="137"/>
      <c r="D57" s="40">
        <v>50</v>
      </c>
      <c r="E57" s="79"/>
      <c r="F57" s="80"/>
      <c r="G57" s="80"/>
      <c r="H57" s="80"/>
      <c r="I57" s="80"/>
      <c r="J57" s="80"/>
      <c r="K57" s="80"/>
      <c r="L57" s="80"/>
      <c r="M57" s="80"/>
      <c r="N57" s="80"/>
    </row>
    <row r="58" spans="2:14" ht="26.15" customHeight="1" thickBot="1" x14ac:dyDescent="0.3">
      <c r="B58" s="136" t="s">
        <v>51</v>
      </c>
      <c r="C58" s="137"/>
      <c r="D58" s="40">
        <v>15</v>
      </c>
      <c r="E58" s="79"/>
      <c r="F58" s="80"/>
      <c r="G58" s="80"/>
      <c r="H58" s="80"/>
      <c r="I58" s="80"/>
      <c r="J58" s="80"/>
      <c r="K58" s="80"/>
      <c r="L58" s="80"/>
      <c r="M58" s="80"/>
      <c r="N58" s="80"/>
    </row>
    <row r="59" spans="2:14" ht="26.15" customHeight="1" thickBot="1" x14ac:dyDescent="0.3">
      <c r="B59" s="136" t="s">
        <v>52</v>
      </c>
      <c r="C59" s="137"/>
      <c r="D59" s="40">
        <v>20</v>
      </c>
      <c r="E59" s="79"/>
      <c r="F59" s="80"/>
      <c r="G59" s="80"/>
      <c r="H59" s="80"/>
      <c r="I59" s="80"/>
      <c r="J59" s="80"/>
      <c r="K59" s="80"/>
      <c r="L59" s="80"/>
      <c r="M59" s="80"/>
      <c r="N59" s="80"/>
    </row>
    <row r="60" spans="2:14" ht="26.15" customHeight="1" thickBot="1" x14ac:dyDescent="0.3">
      <c r="B60" s="136"/>
      <c r="C60" s="137"/>
      <c r="D60" s="40"/>
      <c r="E60" s="79"/>
      <c r="F60" s="80"/>
      <c r="G60" s="80"/>
      <c r="H60" s="80"/>
      <c r="I60" s="80"/>
      <c r="J60" s="80"/>
      <c r="K60" s="80"/>
      <c r="L60" s="80"/>
      <c r="M60" s="80"/>
      <c r="N60" s="80"/>
    </row>
    <row r="61" spans="2:14" ht="26.15" customHeight="1" thickBot="1" x14ac:dyDescent="0.3">
      <c r="B61" s="136"/>
      <c r="C61" s="137"/>
      <c r="D61" s="40"/>
      <c r="E61" s="79"/>
      <c r="F61" s="80"/>
      <c r="G61" s="80"/>
      <c r="H61" s="80"/>
      <c r="I61" s="80"/>
      <c r="J61" s="80"/>
      <c r="K61" s="80"/>
      <c r="L61" s="80"/>
      <c r="M61" s="80"/>
      <c r="N61" s="80"/>
    </row>
    <row r="62" spans="2:14" ht="26.15" customHeight="1" thickBot="1" x14ac:dyDescent="0.3">
      <c r="B62" s="136"/>
      <c r="C62" s="137"/>
      <c r="D62" s="40"/>
      <c r="E62" s="79"/>
      <c r="F62" s="80"/>
      <c r="G62" s="80"/>
      <c r="H62" s="80"/>
      <c r="I62" s="80"/>
      <c r="J62" s="80"/>
      <c r="K62" s="80"/>
      <c r="L62" s="80"/>
      <c r="M62" s="80"/>
      <c r="N62" s="80"/>
    </row>
    <row r="63" spans="2:14" ht="26.15" customHeight="1" thickBot="1" x14ac:dyDescent="0.3">
      <c r="B63" s="136"/>
      <c r="C63" s="137"/>
      <c r="D63" s="40"/>
      <c r="E63" s="79"/>
      <c r="F63" s="80"/>
      <c r="G63" s="80"/>
      <c r="H63" s="80"/>
      <c r="I63" s="80"/>
      <c r="J63" s="80"/>
      <c r="K63" s="80"/>
      <c r="L63" s="80"/>
      <c r="M63" s="80"/>
      <c r="N63" s="80"/>
    </row>
    <row r="64" spans="2:14" ht="26.15" customHeight="1" thickBot="1" x14ac:dyDescent="0.3">
      <c r="B64" s="136"/>
      <c r="C64" s="137"/>
      <c r="D64" s="40"/>
      <c r="E64" s="79"/>
      <c r="F64" s="80"/>
      <c r="G64" s="80"/>
      <c r="H64" s="80"/>
      <c r="I64" s="80"/>
      <c r="J64" s="80"/>
      <c r="K64" s="80"/>
      <c r="L64" s="80"/>
      <c r="M64" s="80"/>
      <c r="N64" s="80"/>
    </row>
    <row r="65" spans="2:14" ht="26.15" customHeight="1" thickBot="1" x14ac:dyDescent="0.3">
      <c r="B65" s="136"/>
      <c r="C65" s="137"/>
      <c r="D65" s="40"/>
      <c r="E65" s="79"/>
      <c r="F65" s="80"/>
      <c r="G65" s="80"/>
      <c r="H65" s="80"/>
      <c r="I65" s="80"/>
      <c r="J65" s="80"/>
      <c r="K65" s="80"/>
      <c r="L65" s="80"/>
      <c r="M65" s="80"/>
      <c r="N65" s="80"/>
    </row>
    <row r="66" spans="2:14" ht="26.15" customHeight="1" thickBot="1" x14ac:dyDescent="0.3">
      <c r="B66" s="136"/>
      <c r="C66" s="137"/>
      <c r="D66" s="40"/>
      <c r="E66" s="79"/>
      <c r="F66" s="80"/>
      <c r="G66" s="80"/>
      <c r="H66" s="80"/>
      <c r="I66" s="80"/>
      <c r="J66" s="80"/>
      <c r="K66" s="80"/>
      <c r="L66" s="80"/>
      <c r="M66" s="80"/>
      <c r="N66" s="80"/>
    </row>
    <row r="67" spans="2:14" ht="26.15" customHeight="1" thickBot="1" x14ac:dyDescent="0.3">
      <c r="B67" s="136"/>
      <c r="C67" s="137"/>
      <c r="D67" s="40"/>
      <c r="E67" s="79"/>
      <c r="F67" s="80"/>
      <c r="G67" s="80"/>
      <c r="H67" s="80"/>
      <c r="I67" s="80"/>
      <c r="J67" s="80"/>
      <c r="K67" s="80"/>
      <c r="L67" s="80"/>
      <c r="M67" s="80"/>
      <c r="N67" s="80"/>
    </row>
    <row r="68" spans="2:14" ht="26.15" customHeight="1" thickBot="1" x14ac:dyDescent="0.3">
      <c r="B68" s="136"/>
      <c r="C68" s="137"/>
      <c r="D68" s="40"/>
      <c r="E68" s="79"/>
      <c r="F68" s="80"/>
      <c r="G68" s="80"/>
      <c r="H68" s="80"/>
      <c r="I68" s="80"/>
      <c r="J68" s="80"/>
      <c r="K68" s="80"/>
      <c r="L68" s="80"/>
      <c r="M68" s="80"/>
      <c r="N68" s="80"/>
    </row>
    <row r="69" spans="2:14" ht="26.15" customHeight="1" thickBot="1" x14ac:dyDescent="0.3">
      <c r="B69" s="136"/>
      <c r="C69" s="137"/>
      <c r="D69" s="40"/>
      <c r="E69" s="79"/>
      <c r="F69" s="80"/>
      <c r="G69" s="80"/>
      <c r="H69" s="80"/>
      <c r="I69" s="80"/>
      <c r="J69" s="80"/>
      <c r="K69" s="80"/>
      <c r="L69" s="80"/>
      <c r="M69" s="80"/>
      <c r="N69" s="80"/>
    </row>
    <row r="70" spans="2:14" ht="26.15" customHeight="1" thickBot="1" x14ac:dyDescent="0.3">
      <c r="B70" s="136"/>
      <c r="C70" s="137"/>
      <c r="D70" s="40"/>
      <c r="E70" s="79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26.15" customHeight="1" thickBot="1" x14ac:dyDescent="0.3">
      <c r="B71" s="136"/>
      <c r="C71" s="137"/>
      <c r="D71" s="40"/>
      <c r="E71" s="79"/>
      <c r="F71" s="80"/>
      <c r="G71" s="80"/>
      <c r="H71" s="80"/>
      <c r="I71" s="80"/>
      <c r="J71" s="80"/>
      <c r="K71" s="80"/>
      <c r="L71" s="80"/>
      <c r="M71" s="80"/>
      <c r="N71" s="80"/>
    </row>
    <row r="72" spans="2:14" ht="26.15" customHeight="1" thickBot="1" x14ac:dyDescent="0.3">
      <c r="B72" s="136"/>
      <c r="C72" s="137"/>
      <c r="D72" s="40"/>
      <c r="E72" s="79"/>
      <c r="F72" s="80"/>
      <c r="G72" s="80"/>
      <c r="H72" s="80"/>
      <c r="I72" s="80"/>
      <c r="J72" s="80"/>
      <c r="K72" s="80"/>
      <c r="L72" s="80"/>
      <c r="M72" s="80"/>
      <c r="N72" s="80"/>
    </row>
    <row r="73" spans="2:14" ht="26.15" customHeight="1" thickBot="1" x14ac:dyDescent="0.3">
      <c r="B73" s="136"/>
      <c r="C73" s="137"/>
      <c r="D73" s="40"/>
      <c r="E73" s="79"/>
      <c r="F73" s="80"/>
      <c r="G73" s="80"/>
      <c r="H73" s="80"/>
      <c r="I73" s="80"/>
      <c r="J73" s="80"/>
      <c r="K73" s="80"/>
      <c r="L73" s="80"/>
      <c r="M73" s="80"/>
      <c r="N73" s="80"/>
    </row>
    <row r="74" spans="2:14" ht="26.15" customHeight="1" thickBot="1" x14ac:dyDescent="0.3">
      <c r="B74" s="136"/>
      <c r="C74" s="137"/>
      <c r="D74" s="40"/>
      <c r="E74" s="79"/>
      <c r="F74" s="80"/>
      <c r="G74" s="80"/>
      <c r="H74" s="80"/>
      <c r="I74" s="80"/>
      <c r="J74" s="80"/>
      <c r="K74" s="80"/>
      <c r="L74" s="80"/>
      <c r="M74" s="80"/>
      <c r="N74" s="80"/>
    </row>
    <row r="75" spans="2:14" ht="26.15" customHeight="1" thickBot="1" x14ac:dyDescent="0.3">
      <c r="B75" s="136"/>
      <c r="C75" s="137"/>
      <c r="D75" s="40"/>
    </row>
    <row r="76" spans="2:14" ht="26.15" customHeight="1" thickBot="1" x14ac:dyDescent="0.3">
      <c r="B76" s="136"/>
      <c r="C76" s="137"/>
      <c r="D76" s="40"/>
    </row>
    <row r="77" spans="2:14" ht="26.15" customHeight="1" thickBot="1" x14ac:dyDescent="0.3">
      <c r="B77" s="136"/>
      <c r="C77" s="137"/>
      <c r="D77" s="40"/>
    </row>
    <row r="78" spans="2:14" ht="26.15" customHeight="1" thickBot="1" x14ac:dyDescent="0.3">
      <c r="B78" s="101" t="s">
        <v>35</v>
      </c>
      <c r="C78" s="102"/>
      <c r="D78" s="16">
        <f>SUM(D55:D77)</f>
        <v>149</v>
      </c>
    </row>
  </sheetData>
  <sheetProtection algorithmName="SHA-512" hashValue="24TAUNf/BBIuZ5VhtJAm6C6iqLP9Z88kcA7xU+RBG4np7f2ae+98YQeMXJ7dJzKF3TDlRLQ5Yv29dnQGe7YqaQ==" saltValue="nD9qE1vWqFfU5mIDwM77qQ==" spinCount="100000" sheet="1" objects="1" scenarios="1"/>
  <mergeCells count="45">
    <mergeCell ref="B18:D18"/>
    <mergeCell ref="A1:A1048576"/>
    <mergeCell ref="B3:D3"/>
    <mergeCell ref="C35:C36"/>
    <mergeCell ref="D35:D36"/>
    <mergeCell ref="B39:C39"/>
    <mergeCell ref="B38:D38"/>
    <mergeCell ref="B33:D33"/>
    <mergeCell ref="C4:D4"/>
    <mergeCell ref="C5:D5"/>
    <mergeCell ref="B7:D7"/>
    <mergeCell ref="B9:C9"/>
    <mergeCell ref="B49:D49"/>
    <mergeCell ref="B20:C20"/>
    <mergeCell ref="C50:D50"/>
    <mergeCell ref="C51:D51"/>
    <mergeCell ref="B52:D52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8:C78"/>
    <mergeCell ref="B1:D1"/>
    <mergeCell ref="B73:C73"/>
    <mergeCell ref="B74:C74"/>
    <mergeCell ref="B75:C75"/>
    <mergeCell ref="B76:C76"/>
    <mergeCell ref="B69:C69"/>
    <mergeCell ref="B70:C70"/>
    <mergeCell ref="B71:C71"/>
    <mergeCell ref="B72:C72"/>
    <mergeCell ref="B11:C11"/>
    <mergeCell ref="B65:C65"/>
    <mergeCell ref="B66:C66"/>
    <mergeCell ref="B67:C67"/>
    <mergeCell ref="B68:C68"/>
    <mergeCell ref="B77:C77"/>
  </mergeCells>
  <phoneticPr fontId="6" type="noConversion"/>
  <printOptions horizontalCentered="1" verticalCentered="1"/>
  <pageMargins left="0.59055118110236227" right="0.59055118110236227" top="0.59055118110236227" bottom="0.98425196850393704" header="0.51181102362204722" footer="0.31496062992125984"/>
  <pageSetup paperSize="9" scale="85" fitToHeight="0" orientation="portrait" horizontalDpi="4294967292" verticalDpi="4294967292" r:id="rId1"/>
  <headerFooter alignWithMargins="0">
    <oddFooter>&amp;CEin Service der &amp;"Arial,Fett Kursiv"fcg-wiener lehrerInnen
&amp;"Arial,Standard"&amp;8www.fcg-wien-aps.at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</vt:lpstr>
      <vt:lpstr>Beispielberechnung</vt:lpstr>
      <vt:lpstr>Beispielberechnung!Druckbereich</vt:lpstr>
      <vt:lpstr>Berechnung!Druckbereich</vt:lpstr>
    </vt:vector>
  </TitlesOfParts>
  <Manager/>
  <Company>fcg-wien-aps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helga</cp:lastModifiedBy>
  <cp:revision/>
  <dcterms:created xsi:type="dcterms:W3CDTF">2008-08-28T06:31:18Z</dcterms:created>
  <dcterms:modified xsi:type="dcterms:W3CDTF">2023-07-13T12:31:50Z</dcterms:modified>
  <cp:category/>
  <cp:contentStatus/>
</cp:coreProperties>
</file>