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02darbandih\AppData\Local\Microsoft\Windows\INetCache\Content.Outlook\P1VUGZCP\"/>
    </mc:Choice>
  </mc:AlternateContent>
  <xr:revisionPtr revIDLastSave="0" documentId="13_ncr:1_{107E4CC1-F56A-46D3-A9CB-B6F71A00F5C4}" xr6:coauthVersionLast="47" xr6:coauthVersionMax="47" xr10:uidLastSave="{00000000-0000-0000-0000-000000000000}"/>
  <workbookProtection workbookPassword="A7D0" lockStructure="1"/>
  <bookViews>
    <workbookView xWindow="-110" yWindow="-110" windowWidth="19420" windowHeight="10300" xr2:uid="{00000000-000D-0000-FFFF-FFFF00000000}"/>
  </bookViews>
  <sheets>
    <sheet name="Berechnung" sheetId="1" r:id="rId1"/>
    <sheet name="Beispielberechnung" sheetId="5" r:id="rId2"/>
  </sheets>
  <definedNames>
    <definedName name="_xlnm.Print_Area" localSheetId="1">Beispielberechnung!$B$3:$D$78</definedName>
    <definedName name="_xlnm.Print_Area" localSheetId="0">Berechnung!$B$3:$D$78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8" i="5" l="1"/>
  <c r="C51" i="5"/>
  <c r="B51" i="5"/>
  <c r="F32" i="5"/>
  <c r="G32" i="5" s="1"/>
  <c r="D30" i="5"/>
  <c r="D29" i="5"/>
  <c r="D28" i="5"/>
  <c r="D27" i="5"/>
  <c r="D26" i="5"/>
  <c r="D25" i="5"/>
  <c r="D24" i="5"/>
  <c r="D23" i="5"/>
  <c r="D22" i="5"/>
  <c r="H17" i="5"/>
  <c r="F17" i="5" s="1"/>
  <c r="G17" i="5"/>
  <c r="C42" i="5" l="1"/>
  <c r="G15" i="5"/>
  <c r="F15" i="5"/>
  <c r="C41" i="5"/>
  <c r="C32" i="5"/>
  <c r="C31" i="5"/>
  <c r="D32" i="5"/>
  <c r="D34" i="5"/>
  <c r="C40" i="5"/>
  <c r="C35" i="5" l="1"/>
  <c r="G13" i="5"/>
  <c r="F13" i="5"/>
  <c r="D17" i="5" s="1"/>
  <c r="C44" i="5" s="1"/>
  <c r="F53" i="5" s="1"/>
  <c r="D53" i="5" s="1"/>
  <c r="D39" i="5" l="1"/>
  <c r="G39" i="5" s="1"/>
  <c r="F20" i="5"/>
  <c r="D23" i="1"/>
  <c r="D24" i="1"/>
  <c r="D25" i="1"/>
  <c r="D26" i="1"/>
  <c r="D27" i="1"/>
  <c r="D28" i="1"/>
  <c r="D29" i="1"/>
  <c r="D30" i="1"/>
  <c r="D22" i="1"/>
  <c r="C51" i="1" l="1"/>
  <c r="G17" i="1" l="1"/>
  <c r="H17" i="1"/>
  <c r="F17" i="1" s="1"/>
  <c r="D32" i="1"/>
  <c r="D34" i="1" s="1"/>
  <c r="F32" i="1"/>
  <c r="G32" i="1" s="1"/>
  <c r="C31" i="1" s="1"/>
  <c r="B51" i="1"/>
  <c r="D78" i="1"/>
  <c r="G15" i="1" l="1"/>
  <c r="F15" i="1"/>
  <c r="C42" i="1"/>
  <c r="C41" i="1"/>
  <c r="C40" i="1"/>
  <c r="C32" i="1"/>
  <c r="F13" i="1" l="1"/>
  <c r="D17" i="1" s="1"/>
  <c r="F20" i="1" s="1"/>
  <c r="G13" i="1"/>
  <c r="C35" i="1"/>
  <c r="C44" i="1" l="1"/>
  <c r="F53" i="1" s="1"/>
  <c r="D53" i="1" s="1"/>
  <c r="D39" i="1"/>
  <c r="G39" i="1" s="1"/>
</calcChain>
</file>

<file path=xl/sharedStrings.xml><?xml version="1.0" encoding="utf-8"?>
<sst xmlns="http://schemas.openxmlformats.org/spreadsheetml/2006/main" count="106" uniqueCount="56">
  <si>
    <t xml:space="preserve">Unterrichtsverpflichtung pro Woche: </t>
  </si>
  <si>
    <t xml:space="preserve">    Zwischensumme</t>
  </si>
  <si>
    <t xml:space="preserve">  (Unterrichtsverpfl., &amp; Vor- u. Nachbereitung)</t>
  </si>
  <si>
    <t xml:space="preserve">   </t>
  </si>
  <si>
    <t>3. Sonstige Tätigkeiten</t>
  </si>
  <si>
    <t>SCHUG § 17 und § 51</t>
  </si>
  <si>
    <t>Vertretung gem. § 43/3 LDG</t>
  </si>
  <si>
    <t>Fortbildung</t>
  </si>
  <si>
    <t>Klassenführung (66 Stunden)</t>
  </si>
  <si>
    <t>Datum</t>
  </si>
  <si>
    <t>Name:</t>
  </si>
  <si>
    <t>Schule:</t>
  </si>
  <si>
    <t>minus</t>
  </si>
  <si>
    <r>
      <t xml:space="preserve">2. Vor- und Nachbereitung 
</t>
    </r>
    <r>
      <rPr>
        <b/>
        <sz val="12"/>
        <rFont val="Tahoma"/>
        <family val="2"/>
      </rPr>
      <t>(5/6 der Unterrichtsverpflichtung)</t>
    </r>
  </si>
  <si>
    <t>Tätigkeiten laut beiliegender Aufstellung</t>
  </si>
  <si>
    <t>Unterschrift der Lehrerin/des Lehrers</t>
  </si>
  <si>
    <t>Unterschrift der Schulleiterin/des Schulleiters</t>
  </si>
  <si>
    <t>Jahresstundenanzahl</t>
  </si>
  <si>
    <t>1. Unterrichtsverpflichtung pro Woche</t>
  </si>
  <si>
    <t>Noch einzutragende Stunden</t>
  </si>
  <si>
    <t>Summe Bereich 1</t>
  </si>
  <si>
    <t>Summe Bereich 2</t>
  </si>
  <si>
    <t>noch zu erbringende Stunden - Bereich 3</t>
  </si>
  <si>
    <t>pro Jahr</t>
  </si>
  <si>
    <t>VS-, Sonderschul-, Religions-, WE- und  LehrerInnen für einzelne Gegenstände</t>
  </si>
  <si>
    <t>(wird bei Eingabe der Unterrichtsverpflichtung pro Woche automatisch eingetragen!)</t>
  </si>
  <si>
    <t>Tätigkeit</t>
  </si>
  <si>
    <t>Stundenausmaß</t>
  </si>
  <si>
    <t>Gesamtsumme</t>
  </si>
  <si>
    <t>Gegenstand</t>
  </si>
  <si>
    <t>Stunden-anzahl</t>
  </si>
  <si>
    <t>Stundenanzahl</t>
  </si>
  <si>
    <t xml:space="preserve">Mathematik 1a </t>
  </si>
  <si>
    <t>Mathematik 3b</t>
  </si>
  <si>
    <t>PC 2a</t>
  </si>
  <si>
    <t>PC 2b</t>
  </si>
  <si>
    <t>PC 3b</t>
  </si>
  <si>
    <t>PC 4a</t>
  </si>
  <si>
    <t>Informatik 4. Klassen</t>
  </si>
  <si>
    <t>PC-Kustodiat</t>
  </si>
  <si>
    <t>Erstellung des Stundenplanes</t>
  </si>
  <si>
    <t>Schikursleitung (2 Kurse)</t>
  </si>
  <si>
    <t>PC-Bezirksarbeitsgemeinschaft</t>
  </si>
  <si>
    <t>Schulsponsoring - Firmenkontakte</t>
  </si>
  <si>
    <t>Unterrichtsverplichtung zu hoch!</t>
  </si>
  <si>
    <t>Zu viele Stunden!</t>
  </si>
  <si>
    <r>
      <t xml:space="preserve">Bitte in die zutreffenden (weißen) Felder </t>
    </r>
    <r>
      <rPr>
        <b/>
        <u/>
        <sz val="13"/>
        <rFont val="Tahoma"/>
        <family val="2"/>
      </rPr>
      <t>unbedingt</t>
    </r>
    <r>
      <rPr>
        <b/>
        <sz val="13"/>
        <rFont val="Tahoma"/>
        <family val="2"/>
      </rPr>
      <t xml:space="preserve"> die Ziffer 1 eintragen: </t>
    </r>
  </si>
  <si>
    <t xml:space="preserve">NMS xy </t>
  </si>
  <si>
    <t>Unterrichtsverpflichtung zu hoch!</t>
  </si>
  <si>
    <t>NMS/MS/PTS- und I-LehrerInnen an NMS/MS/PTS</t>
  </si>
  <si>
    <t xml:space="preserve">NMS/MS/PTS- und I-LehrerInnen an NMS/MS/PTS </t>
  </si>
  <si>
    <r>
      <t xml:space="preserve">Sehr geehrte Frau Kollegin!
Sehr geehrter Herr Kollege!
</t>
    </r>
    <r>
      <rPr>
        <sz val="4"/>
        <rFont val="Arial"/>
        <family val="2"/>
      </rPr>
      <t xml:space="preserve">
</t>
    </r>
    <r>
      <rPr>
        <sz val="10"/>
        <rFont val="Arial"/>
        <family val="2"/>
      </rPr>
      <t xml:space="preserve">Die folgenden beiden Seiten bieten Ihnen die Möglichkeit, Ihre Jahresnorm für das Schuljahr 2025/26 direkt am Computer auszufüllen und berechnen zu lassen. 
(Im zweiten Tabellenblatt finden Sie ein ausgefülltes Formular als Beispiel!)
Bitte beachten Sie folgende Hinweise:
- Ausfüllbar sind nur weiße Felder.
- Bitte von oben nach unten durcharbeiten.
</t>
    </r>
    <r>
      <rPr>
        <b/>
        <sz val="10"/>
        <rFont val="Arial"/>
        <family val="2"/>
      </rPr>
      <t>- Nicht vergessen, in den ersten drei Feldern in der/den auf Sie zutreffenden Zelle/n die Ziffer 1 einzutragen.</t>
    </r>
    <r>
      <rPr>
        <sz val="10"/>
        <rFont val="Arial"/>
        <family val="2"/>
      </rPr>
      <t xml:space="preserve">
- In den Feldern Gegenstand und Stundenanzahl bitte die entsprechenden Gegenstände und die dazugehörenden Wochenstunden eintragen.
- Orange markierte Felder teilen Ihnen mit, wie viele Stunden noch einzutragen sind.
- Im weißen Feld neben Klassenführung (wenn zutreffend!) bitte die Stundenanzahl (66) eintragen.
- Dann auf die Aufstellungen für den Bereich drei gehen und die Tätigkeiten und die entsprechenden Stundenanzahlen eingeben.
- Dokument drucken, unterschreiben und der Schulleitung abgeben.</t>
    </r>
  </si>
  <si>
    <t>Jahresnorm für das Schuljahr 2025/26</t>
  </si>
  <si>
    <t>Max Musterfrau</t>
  </si>
  <si>
    <t>Aufstellung der Tätigkeiten im Bereich 3 
für das Schuljahr 2025/26</t>
  </si>
  <si>
    <t>43. Geburtstag vor dem 1. März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</si>
</sst>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4"/>
      <name val="Tahoma"/>
      <family val="2"/>
    </font>
    <font>
      <b/>
      <sz val="16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20"/>
      <name val="Tahoma"/>
      <family val="2"/>
    </font>
    <font>
      <b/>
      <sz val="18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22"/>
      <name val="Tahoma"/>
      <family val="2"/>
    </font>
    <font>
      <sz val="14"/>
      <name val="Arial"/>
      <family val="2"/>
    </font>
    <font>
      <sz val="12"/>
      <name val="Tahoma"/>
      <family val="2"/>
    </font>
    <font>
      <b/>
      <sz val="12"/>
      <name val="Arial"/>
      <family val="2"/>
    </font>
    <font>
      <sz val="4"/>
      <name val="Arial"/>
      <family val="2"/>
    </font>
    <font>
      <b/>
      <sz val="20"/>
      <name val="Arial"/>
      <family val="2"/>
    </font>
    <font>
      <b/>
      <sz val="13"/>
      <name val="Tahoma"/>
      <family val="2"/>
    </font>
    <font>
      <b/>
      <u/>
      <sz val="13"/>
      <name val="Tahoma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top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center"/>
    </xf>
    <xf numFmtId="0" fontId="3" fillId="0" borderId="3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1" fillId="2" borderId="1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vertical="top" wrapText="1"/>
    </xf>
    <xf numFmtId="0" fontId="3" fillId="0" borderId="3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4" borderId="17" xfId="0" applyFont="1" applyFill="1" applyBorder="1" applyAlignment="1" applyProtection="1">
      <alignment vertical="top" wrapText="1"/>
    </xf>
    <xf numFmtId="0" fontId="3" fillId="4" borderId="18" xfId="0" applyFont="1" applyFill="1" applyBorder="1" applyAlignment="1" applyProtection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1" fillId="4" borderId="11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/>
    <xf numFmtId="0" fontId="3" fillId="2" borderId="19" xfId="0" applyFont="1" applyFill="1" applyBorder="1"/>
    <xf numFmtId="0" fontId="1" fillId="0" borderId="0" xfId="0" applyFont="1"/>
    <xf numFmtId="0" fontId="3" fillId="2" borderId="6" xfId="0" applyFont="1" applyFill="1" applyBorder="1"/>
    <xf numFmtId="0" fontId="0" fillId="2" borderId="0" xfId="0" applyFill="1" applyBorder="1"/>
    <xf numFmtId="0" fontId="0" fillId="2" borderId="19" xfId="0" applyFill="1" applyBorder="1"/>
    <xf numFmtId="0" fontId="1" fillId="2" borderId="6" xfId="0" applyFont="1" applyFill="1" applyBorder="1"/>
    <xf numFmtId="0" fontId="0" fillId="2" borderId="0" xfId="0" applyFill="1" applyBorder="1" applyProtection="1"/>
    <xf numFmtId="0" fontId="3" fillId="2" borderId="6" xfId="0" applyFont="1" applyFill="1" applyBorder="1" applyAlignment="1">
      <alignment horizontal="right"/>
    </xf>
    <xf numFmtId="0" fontId="10" fillId="2" borderId="6" xfId="0" applyFont="1" applyFill="1" applyBorder="1" applyProtection="1"/>
    <xf numFmtId="0" fontId="0" fillId="2" borderId="6" xfId="0" applyFill="1" applyBorder="1"/>
    <xf numFmtId="0" fontId="3" fillId="0" borderId="11" xfId="0" applyFont="1" applyFill="1" applyBorder="1" applyProtection="1">
      <protection locked="0"/>
    </xf>
    <xf numFmtId="14" fontId="0" fillId="0" borderId="11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Protection="1">
      <protection locked="0"/>
    </xf>
    <xf numFmtId="0" fontId="15" fillId="0" borderId="0" xfId="0" applyFont="1" applyFill="1" applyAlignment="1">
      <alignment vertical="center"/>
    </xf>
    <xf numFmtId="0" fontId="15" fillId="0" borderId="0" xfId="0" applyFont="1" applyFill="1"/>
    <xf numFmtId="0" fontId="0" fillId="2" borderId="19" xfId="0" applyFill="1" applyBorder="1" applyAlignment="1">
      <alignment vertical="center"/>
    </xf>
    <xf numFmtId="0" fontId="21" fillId="2" borderId="11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24" fillId="0" borderId="0" xfId="0" applyFont="1" applyFill="1"/>
    <xf numFmtId="0" fontId="25" fillId="0" borderId="0" xfId="0" applyFont="1" applyAlignment="1">
      <alignment vertical="center"/>
    </xf>
    <xf numFmtId="0" fontId="25" fillId="0" borderId="0" xfId="0" applyFont="1"/>
    <xf numFmtId="0" fontId="24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/>
    <xf numFmtId="0" fontId="26" fillId="0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Fill="1"/>
    <xf numFmtId="0" fontId="26" fillId="0" borderId="0" xfId="0" applyFont="1"/>
    <xf numFmtId="0" fontId="3" fillId="2" borderId="6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14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11" fillId="4" borderId="14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vertical="center" wrapText="1"/>
      <protection locked="0"/>
    </xf>
    <xf numFmtId="0" fontId="18" fillId="0" borderId="15" xfId="0" applyFont="1" applyFill="1" applyBorder="1" applyAlignment="1" applyProtection="1">
      <alignment vertical="center" wrapText="1"/>
      <protection locked="0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8" xfId="0" applyFont="1" applyFill="1" applyBorder="1" applyProtection="1"/>
    <xf numFmtId="0" fontId="3" fillId="2" borderId="23" xfId="0" applyFont="1" applyFill="1" applyBorder="1" applyProtection="1"/>
    <xf numFmtId="0" fontId="3" fillId="2" borderId="1" xfId="0" applyFont="1" applyFill="1" applyBorder="1" applyProtection="1"/>
    <xf numFmtId="0" fontId="11" fillId="2" borderId="13" xfId="0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3" fillId="3" borderId="13" xfId="0" applyFont="1" applyFill="1" applyBorder="1" applyAlignment="1">
      <alignment vertical="top" wrapText="1"/>
    </xf>
    <xf numFmtId="0" fontId="3" fillId="3" borderId="14" xfId="0" applyFont="1" applyFill="1" applyBorder="1" applyAlignment="1">
      <alignment vertical="top" wrapText="1"/>
    </xf>
    <xf numFmtId="0" fontId="11" fillId="2" borderId="15" xfId="0" applyFont="1" applyFill="1" applyBorder="1" applyAlignment="1">
      <alignment horizontal="center" vertical="top" wrapText="1"/>
    </xf>
    <xf numFmtId="0" fontId="11" fillId="2" borderId="20" xfId="0" applyFont="1" applyFill="1" applyBorder="1" applyAlignment="1">
      <alignment horizontal="center" vertical="top" wrapText="1"/>
    </xf>
    <xf numFmtId="0" fontId="11" fillId="2" borderId="21" xfId="0" applyFont="1" applyFill="1" applyBorder="1" applyAlignment="1">
      <alignment horizontal="center" vertical="top" wrapText="1"/>
    </xf>
    <xf numFmtId="0" fontId="11" fillId="2" borderId="22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horizontal="center" vertical="top" wrapText="1"/>
    </xf>
    <xf numFmtId="0" fontId="18" fillId="0" borderId="13" xfId="0" applyFont="1" applyFill="1" applyBorder="1" applyAlignment="1" applyProtection="1">
      <alignment vertical="center" wrapText="1"/>
    </xf>
    <xf numFmtId="0" fontId="18" fillId="0" borderId="15" xfId="0" applyFont="1" applyFill="1" applyBorder="1" applyAlignment="1" applyProtection="1">
      <alignment vertical="center" wrapText="1"/>
    </xf>
    <xf numFmtId="0" fontId="9" fillId="0" borderId="8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9"/>
  <sheetViews>
    <sheetView showGridLines="0" showRowColHeaders="0" showZeros="0" tabSelected="1" topLeftCell="A2" zoomScale="80" zoomScaleNormal="80" workbookViewId="0">
      <selection activeCell="C22" sqref="C22"/>
    </sheetView>
  </sheetViews>
  <sheetFormatPr baseColWidth="10" defaultRowHeight="12.5" x14ac:dyDescent="0.25"/>
  <cols>
    <col min="1" max="1" width="10.7265625" style="91" customWidth="1"/>
    <col min="2" max="2" width="42.81640625" customWidth="1"/>
    <col min="3" max="3" width="13.26953125" customWidth="1"/>
    <col min="4" max="4" width="43.54296875" customWidth="1"/>
    <col min="5" max="5" width="14" style="57" customWidth="1"/>
    <col min="6" max="6" width="12.81640625" style="58" customWidth="1"/>
    <col min="7" max="7" width="20.26953125" style="58" customWidth="1"/>
    <col min="8" max="8" width="11.453125" style="58"/>
    <col min="9" max="9" width="11.453125" style="22"/>
  </cols>
  <sheetData>
    <row r="1" spans="1:28" s="28" customFormat="1" ht="229.5" customHeight="1" thickBot="1" x14ac:dyDescent="0.3">
      <c r="A1" s="91"/>
      <c r="B1" s="88" t="s">
        <v>51</v>
      </c>
      <c r="C1" s="89"/>
      <c r="D1" s="90"/>
      <c r="E1" s="69"/>
      <c r="F1" s="66"/>
      <c r="G1" s="66"/>
      <c r="H1" s="66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8" ht="13" thickBot="1" x14ac:dyDescent="0.3">
      <c r="E2" s="69"/>
      <c r="F2" s="63"/>
      <c r="G2" s="63"/>
      <c r="H2" s="63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5"/>
      <c r="W2" s="65"/>
      <c r="X2" s="65"/>
      <c r="Y2" s="65"/>
      <c r="Z2" s="65"/>
      <c r="AA2" s="65"/>
      <c r="AB2" s="65"/>
    </row>
    <row r="3" spans="1:28" ht="32.25" customHeight="1" thickBot="1" x14ac:dyDescent="0.3">
      <c r="B3" s="92" t="s">
        <v>52</v>
      </c>
      <c r="C3" s="93"/>
      <c r="D3" s="94"/>
      <c r="E3" s="69"/>
      <c r="F3" s="63"/>
      <c r="G3" s="63"/>
      <c r="H3" s="63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5"/>
      <c r="W3" s="65"/>
      <c r="X3" s="65"/>
      <c r="Y3" s="65"/>
      <c r="Z3" s="65"/>
      <c r="AA3" s="65"/>
      <c r="AB3" s="65"/>
    </row>
    <row r="4" spans="1:28" s="28" customFormat="1" ht="21" customHeight="1" x14ac:dyDescent="0.25">
      <c r="A4" s="91"/>
      <c r="B4" s="27" t="s">
        <v>10</v>
      </c>
      <c r="C4" s="104" t="s">
        <v>11</v>
      </c>
      <c r="D4" s="105"/>
      <c r="E4" s="69"/>
      <c r="F4" s="66"/>
      <c r="G4" s="66"/>
      <c r="H4" s="66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4"/>
      <c r="W4" s="64"/>
      <c r="X4" s="64"/>
      <c r="Y4" s="64"/>
      <c r="Z4" s="64"/>
      <c r="AA4" s="64"/>
      <c r="AB4" s="64"/>
    </row>
    <row r="5" spans="1:28" ht="27" customHeight="1" thickBot="1" x14ac:dyDescent="0.3">
      <c r="B5" s="42"/>
      <c r="C5" s="106"/>
      <c r="D5" s="107"/>
      <c r="E5" s="69"/>
      <c r="F5" s="63"/>
      <c r="G5" s="63"/>
      <c r="H5" s="63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5"/>
      <c r="W5" s="65"/>
      <c r="X5" s="65"/>
      <c r="Y5" s="65"/>
      <c r="Z5" s="65"/>
      <c r="AA5" s="65"/>
      <c r="AB5" s="65"/>
    </row>
    <row r="6" spans="1:28" ht="4.5" customHeight="1" x14ac:dyDescent="0.35">
      <c r="B6" s="46"/>
      <c r="C6" s="47"/>
      <c r="D6" s="48"/>
      <c r="E6" s="69"/>
      <c r="F6" s="63"/>
      <c r="G6" s="63"/>
      <c r="H6" s="63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5"/>
      <c r="W6" s="65"/>
      <c r="X6" s="65"/>
      <c r="Y6" s="65"/>
      <c r="Z6" s="65"/>
      <c r="AA6" s="65"/>
      <c r="AB6" s="65"/>
    </row>
    <row r="7" spans="1:28" ht="18.75" customHeight="1" x14ac:dyDescent="0.25">
      <c r="B7" s="108" t="s">
        <v>46</v>
      </c>
      <c r="C7" s="109"/>
      <c r="D7" s="110"/>
      <c r="E7" s="69"/>
      <c r="F7" s="63"/>
      <c r="G7" s="63"/>
      <c r="H7" s="63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5"/>
      <c r="W7" s="65"/>
      <c r="X7" s="65"/>
      <c r="Y7" s="65"/>
      <c r="Z7" s="65"/>
      <c r="AA7" s="65"/>
      <c r="AB7" s="65"/>
    </row>
    <row r="8" spans="1:28" ht="4.5" customHeight="1" thickBot="1" x14ac:dyDescent="0.4">
      <c r="B8" s="46"/>
      <c r="C8" s="43"/>
      <c r="D8" s="44"/>
      <c r="E8" s="69"/>
      <c r="F8" s="63"/>
      <c r="G8" s="63"/>
      <c r="H8" s="63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5"/>
      <c r="W8" s="65"/>
      <c r="X8" s="65"/>
      <c r="Y8" s="65"/>
      <c r="Z8" s="65"/>
      <c r="AA8" s="65"/>
      <c r="AB8" s="65"/>
    </row>
    <row r="9" spans="1:28" ht="37.5" customHeight="1" thickBot="1" x14ac:dyDescent="0.3">
      <c r="B9" s="111" t="s">
        <v>24</v>
      </c>
      <c r="C9" s="112"/>
      <c r="D9" s="21"/>
      <c r="E9" s="69"/>
      <c r="F9" s="63"/>
      <c r="G9" s="63"/>
      <c r="H9" s="63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5"/>
      <c r="W9" s="65"/>
      <c r="X9" s="65"/>
      <c r="Y9" s="65"/>
      <c r="Z9" s="65"/>
      <c r="AA9" s="65"/>
      <c r="AB9" s="65"/>
    </row>
    <row r="10" spans="1:28" ht="4.5" customHeight="1" thickBot="1" x14ac:dyDescent="0.3">
      <c r="B10" s="49"/>
      <c r="C10" s="47"/>
      <c r="D10" s="48"/>
      <c r="E10" s="69"/>
      <c r="F10" s="63"/>
      <c r="G10" s="63"/>
      <c r="H10" s="63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5"/>
      <c r="W10" s="65"/>
      <c r="X10" s="65"/>
      <c r="Y10" s="65"/>
      <c r="Z10" s="65"/>
      <c r="AA10" s="65"/>
      <c r="AB10" s="65"/>
    </row>
    <row r="11" spans="1:28" ht="37.5" customHeight="1" thickBot="1" x14ac:dyDescent="0.3">
      <c r="B11" s="73" t="s">
        <v>50</v>
      </c>
      <c r="C11" s="74"/>
      <c r="D11" s="21"/>
      <c r="E11" s="69"/>
      <c r="F11" s="63" t="s">
        <v>48</v>
      </c>
      <c r="G11" s="63"/>
      <c r="H11" s="63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5"/>
      <c r="W11" s="65"/>
      <c r="X11" s="65"/>
      <c r="Y11" s="65"/>
      <c r="Z11" s="65"/>
      <c r="AA11" s="65"/>
      <c r="AB11" s="65"/>
    </row>
    <row r="12" spans="1:28" ht="4.5" customHeight="1" thickBot="1" x14ac:dyDescent="0.4">
      <c r="B12" s="46"/>
      <c r="C12" s="47"/>
      <c r="D12" s="48"/>
      <c r="E12" s="69"/>
      <c r="F12" s="63"/>
      <c r="G12" s="63"/>
      <c r="H12" s="63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5"/>
      <c r="W12" s="65"/>
      <c r="X12" s="65"/>
      <c r="Y12" s="65"/>
      <c r="Z12" s="65"/>
      <c r="AA12" s="65"/>
      <c r="AB12" s="65"/>
    </row>
    <row r="13" spans="1:28" ht="24" customHeight="1" thickBot="1" x14ac:dyDescent="0.4">
      <c r="B13" s="46" t="s">
        <v>55</v>
      </c>
      <c r="C13" s="47"/>
      <c r="D13" s="21"/>
      <c r="E13" s="69"/>
      <c r="F13" s="63">
        <f>IF(F15&lt;1817,IF(D13=1,G15,F15),F11)</f>
        <v>0</v>
      </c>
      <c r="G13" s="63">
        <f>IF(F15&lt;1817,IF(D13=1,G15,F15),"Unterrichtsverplichtung zu hoch")</f>
        <v>0</v>
      </c>
      <c r="H13" s="63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5"/>
      <c r="W13" s="65"/>
      <c r="X13" s="65"/>
      <c r="Y13" s="65"/>
      <c r="Z13" s="65"/>
      <c r="AA13" s="65"/>
      <c r="AB13" s="65"/>
    </row>
    <row r="14" spans="1:28" ht="4.5" customHeight="1" thickBot="1" x14ac:dyDescent="0.4">
      <c r="B14" s="46"/>
      <c r="C14" s="47"/>
      <c r="D14" s="59"/>
      <c r="E14" s="69"/>
      <c r="F14" s="63"/>
      <c r="G14" s="63"/>
      <c r="H14" s="63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5"/>
      <c r="W14" s="65"/>
      <c r="X14" s="65"/>
      <c r="Y14" s="65"/>
      <c r="Z14" s="65"/>
      <c r="AA14" s="65"/>
      <c r="AB14" s="65"/>
    </row>
    <row r="15" spans="1:28" ht="24" customHeight="1" thickBot="1" x14ac:dyDescent="0.4">
      <c r="B15" s="46" t="s">
        <v>0</v>
      </c>
      <c r="C15" s="47"/>
      <c r="D15" s="21"/>
      <c r="E15" s="69"/>
      <c r="F15" s="63">
        <f>ROUND(1816*F17,0)</f>
        <v>0</v>
      </c>
      <c r="G15" s="63">
        <f>ROUND(1776*F17,0)</f>
        <v>0</v>
      </c>
      <c r="H15" s="63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5"/>
      <c r="W15" s="65"/>
      <c r="X15" s="65"/>
      <c r="Y15" s="65"/>
      <c r="Z15" s="65"/>
      <c r="AA15" s="65"/>
      <c r="AB15" s="65"/>
    </row>
    <row r="16" spans="1:28" ht="4.5" customHeight="1" thickBot="1" x14ac:dyDescent="0.3">
      <c r="B16" s="53"/>
      <c r="C16" s="47"/>
      <c r="D16" s="59"/>
      <c r="E16" s="69"/>
      <c r="F16" s="63"/>
      <c r="G16" s="63"/>
      <c r="H16" s="63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5"/>
      <c r="W16" s="65"/>
      <c r="X16" s="65"/>
      <c r="Y16" s="65"/>
      <c r="Z16" s="65"/>
      <c r="AA16" s="65"/>
      <c r="AB16" s="65"/>
    </row>
    <row r="17" spans="2:28" ht="25.5" thickBot="1" x14ac:dyDescent="0.5">
      <c r="B17" s="52" t="s">
        <v>17</v>
      </c>
      <c r="C17" s="50"/>
      <c r="D17" s="60">
        <f>F13</f>
        <v>0</v>
      </c>
      <c r="E17" s="69"/>
      <c r="F17" s="63">
        <f>IF(D9=1,G17,H17)</f>
        <v>0</v>
      </c>
      <c r="G17" s="63">
        <f>D15/22</f>
        <v>0</v>
      </c>
      <c r="H17" s="63">
        <f>D15/21</f>
        <v>0</v>
      </c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5"/>
      <c r="W17" s="65"/>
      <c r="X17" s="65"/>
      <c r="Y17" s="65"/>
      <c r="Z17" s="65"/>
      <c r="AA17" s="65"/>
      <c r="AB17" s="65"/>
    </row>
    <row r="18" spans="2:28" ht="14.25" customHeight="1" x14ac:dyDescent="0.3">
      <c r="B18" s="115" t="s">
        <v>25</v>
      </c>
      <c r="C18" s="116"/>
      <c r="D18" s="117"/>
      <c r="E18" s="69"/>
      <c r="F18" s="63"/>
      <c r="G18" s="63"/>
      <c r="H18" s="63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5"/>
      <c r="W18" s="65"/>
      <c r="X18" s="65"/>
      <c r="Y18" s="65"/>
      <c r="Z18" s="65"/>
      <c r="AA18" s="65"/>
      <c r="AB18" s="65"/>
    </row>
    <row r="19" spans="2:28" ht="18" thickBot="1" x14ac:dyDescent="0.4">
      <c r="B19" s="51"/>
      <c r="C19" s="47"/>
      <c r="D19" s="48"/>
      <c r="E19" s="69"/>
      <c r="F19" s="63"/>
      <c r="G19" s="63"/>
      <c r="H19" s="63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5"/>
      <c r="W19" s="65"/>
      <c r="X19" s="65"/>
      <c r="Y19" s="65"/>
      <c r="Z19" s="65"/>
      <c r="AA19" s="65"/>
      <c r="AB19" s="65"/>
    </row>
    <row r="20" spans="2:28" ht="23.25" customHeight="1" thickBot="1" x14ac:dyDescent="0.3">
      <c r="B20" s="118" t="s">
        <v>18</v>
      </c>
      <c r="C20" s="119"/>
      <c r="D20" s="20" t="s">
        <v>23</v>
      </c>
      <c r="E20" s="69"/>
      <c r="F20" s="63" t="b">
        <f>IF(D11=1,IF(F15&gt;1776,"Jahresnorm zu hoch",D17))</f>
        <v>0</v>
      </c>
      <c r="G20" s="63"/>
      <c r="H20" s="63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5"/>
      <c r="W20" s="65"/>
      <c r="X20" s="65"/>
      <c r="Y20" s="65"/>
      <c r="Z20" s="65"/>
      <c r="AA20" s="65"/>
      <c r="AB20" s="65"/>
    </row>
    <row r="21" spans="2:28" ht="35.5" thickBot="1" x14ac:dyDescent="0.3">
      <c r="B21" s="36" t="s">
        <v>29</v>
      </c>
      <c r="C21" s="40" t="s">
        <v>30</v>
      </c>
      <c r="D21" s="26" t="s">
        <v>31</v>
      </c>
      <c r="E21" s="69"/>
      <c r="F21" s="63"/>
      <c r="G21" s="63"/>
      <c r="H21" s="63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5"/>
      <c r="W21" s="65"/>
      <c r="X21" s="65"/>
      <c r="Y21" s="65"/>
      <c r="Z21" s="65"/>
      <c r="AA21" s="65"/>
      <c r="AB21" s="65"/>
    </row>
    <row r="22" spans="2:28" ht="18" thickBot="1" x14ac:dyDescent="0.3">
      <c r="B22" s="12"/>
      <c r="C22" s="13"/>
      <c r="D22" s="1">
        <f>C22*37</f>
        <v>0</v>
      </c>
      <c r="E22" s="69"/>
      <c r="F22" s="63"/>
      <c r="G22" s="63"/>
      <c r="H22" s="63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5"/>
      <c r="W22" s="65"/>
      <c r="X22" s="65"/>
      <c r="Y22" s="65"/>
      <c r="Z22" s="65"/>
      <c r="AA22" s="65"/>
      <c r="AB22" s="65"/>
    </row>
    <row r="23" spans="2:28" ht="18" thickBot="1" x14ac:dyDescent="0.3">
      <c r="B23" s="12"/>
      <c r="C23" s="13"/>
      <c r="D23" s="1">
        <f t="shared" ref="D23:D30" si="0">C23*37</f>
        <v>0</v>
      </c>
      <c r="E23" s="69"/>
      <c r="F23" s="63"/>
      <c r="G23" s="63"/>
      <c r="H23" s="63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5"/>
      <c r="W23" s="65"/>
      <c r="X23" s="65"/>
      <c r="Y23" s="65"/>
      <c r="Z23" s="65"/>
      <c r="AA23" s="65"/>
      <c r="AB23" s="65"/>
    </row>
    <row r="24" spans="2:28" ht="18" thickBot="1" x14ac:dyDescent="0.3">
      <c r="B24" s="12"/>
      <c r="C24" s="13"/>
      <c r="D24" s="1">
        <f t="shared" si="0"/>
        <v>0</v>
      </c>
      <c r="E24" s="69"/>
      <c r="F24" s="63"/>
      <c r="G24" s="63"/>
      <c r="H24" s="63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5"/>
      <c r="W24" s="65"/>
      <c r="X24" s="65"/>
      <c r="Y24" s="65"/>
      <c r="Z24" s="65"/>
      <c r="AA24" s="65"/>
      <c r="AB24" s="65"/>
    </row>
    <row r="25" spans="2:28" ht="18" thickBot="1" x14ac:dyDescent="0.3">
      <c r="B25" s="12"/>
      <c r="C25" s="13"/>
      <c r="D25" s="1">
        <f t="shared" si="0"/>
        <v>0</v>
      </c>
      <c r="E25" s="69"/>
      <c r="F25" s="63"/>
      <c r="G25" s="63"/>
      <c r="H25" s="63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5"/>
      <c r="W25" s="65"/>
      <c r="X25" s="65"/>
      <c r="Y25" s="65"/>
      <c r="Z25" s="65"/>
      <c r="AA25" s="65"/>
      <c r="AB25" s="65"/>
    </row>
    <row r="26" spans="2:28" ht="18" thickBot="1" x14ac:dyDescent="0.3">
      <c r="B26" s="12"/>
      <c r="C26" s="13"/>
      <c r="D26" s="1">
        <f t="shared" si="0"/>
        <v>0</v>
      </c>
      <c r="E26" s="69"/>
      <c r="F26" s="63"/>
      <c r="G26" s="63"/>
      <c r="H26" s="63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5"/>
      <c r="W26" s="65"/>
      <c r="X26" s="65"/>
      <c r="Y26" s="65"/>
      <c r="Z26" s="65"/>
      <c r="AA26" s="65"/>
      <c r="AB26" s="65"/>
    </row>
    <row r="27" spans="2:28" ht="18" thickBot="1" x14ac:dyDescent="0.3">
      <c r="B27" s="12"/>
      <c r="C27" s="13"/>
      <c r="D27" s="1">
        <f t="shared" si="0"/>
        <v>0</v>
      </c>
      <c r="E27" s="69"/>
      <c r="F27" s="63"/>
      <c r="G27" s="63"/>
      <c r="H27" s="63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5"/>
      <c r="W27" s="65"/>
      <c r="X27" s="65"/>
      <c r="Y27" s="65"/>
      <c r="Z27" s="65"/>
      <c r="AA27" s="65"/>
      <c r="AB27" s="65"/>
    </row>
    <row r="28" spans="2:28" ht="18" thickBot="1" x14ac:dyDescent="0.3">
      <c r="B28" s="12"/>
      <c r="C28" s="13"/>
      <c r="D28" s="1">
        <f t="shared" si="0"/>
        <v>0</v>
      </c>
      <c r="E28" s="69"/>
      <c r="F28" s="71"/>
      <c r="G28" s="71"/>
      <c r="H28" s="71"/>
      <c r="I28" s="72"/>
      <c r="J28" s="72"/>
      <c r="K28" s="72"/>
      <c r="L28" s="72"/>
      <c r="M28" s="72"/>
      <c r="N28" s="68"/>
      <c r="O28" s="68"/>
      <c r="P28" s="68"/>
      <c r="Q28" s="68"/>
      <c r="R28" s="68"/>
      <c r="S28" s="68"/>
      <c r="T28" s="68"/>
      <c r="U28" s="68"/>
    </row>
    <row r="29" spans="2:28" ht="18" thickBot="1" x14ac:dyDescent="0.3">
      <c r="B29" s="12"/>
      <c r="C29" s="13"/>
      <c r="D29" s="1">
        <f t="shared" si="0"/>
        <v>0</v>
      </c>
      <c r="E29" s="69"/>
      <c r="F29" s="71"/>
      <c r="G29" s="71"/>
      <c r="H29" s="71"/>
      <c r="I29" s="72"/>
      <c r="J29" s="72"/>
      <c r="K29" s="72"/>
      <c r="L29" s="72"/>
      <c r="M29" s="72"/>
      <c r="N29" s="68"/>
      <c r="O29" s="68"/>
      <c r="P29" s="68"/>
      <c r="Q29" s="68"/>
      <c r="R29" s="68"/>
      <c r="S29" s="68"/>
      <c r="T29" s="68"/>
      <c r="U29" s="68"/>
    </row>
    <row r="30" spans="2:28" ht="18" thickBot="1" x14ac:dyDescent="0.3">
      <c r="B30" s="12"/>
      <c r="C30" s="13"/>
      <c r="D30" s="1">
        <f t="shared" si="0"/>
        <v>0</v>
      </c>
      <c r="E30" s="69"/>
      <c r="F30" s="71"/>
      <c r="G30" s="71"/>
      <c r="H30" s="71"/>
      <c r="I30" s="72"/>
      <c r="J30" s="72"/>
      <c r="K30" s="72"/>
      <c r="L30" s="72"/>
      <c r="M30" s="72"/>
      <c r="N30" s="68"/>
      <c r="O30" s="68"/>
      <c r="P30" s="68"/>
      <c r="Q30" s="68"/>
      <c r="R30" s="68"/>
      <c r="S30" s="68"/>
      <c r="T30" s="68"/>
      <c r="U30" s="68"/>
    </row>
    <row r="31" spans="2:28" ht="18" thickBot="1" x14ac:dyDescent="0.3">
      <c r="B31" s="33" t="s">
        <v>19</v>
      </c>
      <c r="C31" s="34">
        <f>IF(G32&lt;0,"0",G32)</f>
        <v>0</v>
      </c>
      <c r="D31" s="35"/>
      <c r="E31" s="69"/>
      <c r="F31" s="63"/>
      <c r="G31" s="63"/>
      <c r="H31" s="63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2:28" ht="22.5" customHeight="1" thickTop="1" thickBot="1" x14ac:dyDescent="0.3">
      <c r="B32" s="15" t="s">
        <v>20</v>
      </c>
      <c r="C32" s="15">
        <f>IF(G32&lt;0,"zu viel!",F32)</f>
        <v>0</v>
      </c>
      <c r="D32" s="15">
        <f>SUM(D22:D30)</f>
        <v>0</v>
      </c>
      <c r="E32" s="69"/>
      <c r="F32" s="63">
        <f>SUM(C21:C30)</f>
        <v>0</v>
      </c>
      <c r="G32" s="63">
        <f>D15-F32</f>
        <v>0</v>
      </c>
      <c r="H32" s="63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2:21" ht="43.5" customHeight="1" thickBot="1" x14ac:dyDescent="0.3">
      <c r="B33" s="101" t="s">
        <v>13</v>
      </c>
      <c r="C33" s="102"/>
      <c r="D33" s="103"/>
      <c r="E33" s="69"/>
      <c r="F33" s="63"/>
      <c r="G33" s="63"/>
      <c r="H33" s="63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2:21" ht="22.5" customHeight="1" thickBot="1" x14ac:dyDescent="0.3">
      <c r="B34" s="16" t="s">
        <v>21</v>
      </c>
      <c r="C34" s="17"/>
      <c r="D34" s="18">
        <f>ROUNDUP(D32/6*5,0)</f>
        <v>0</v>
      </c>
      <c r="E34" s="69"/>
      <c r="F34" s="63"/>
      <c r="G34" s="63"/>
      <c r="H34" s="63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2:21" ht="18" customHeight="1" x14ac:dyDescent="0.25">
      <c r="B35" s="2" t="s">
        <v>1</v>
      </c>
      <c r="C35" s="95">
        <f>D32+D34</f>
        <v>0</v>
      </c>
      <c r="D35" s="97"/>
      <c r="E35" s="69"/>
      <c r="F35" s="63"/>
      <c r="G35" s="63"/>
      <c r="H35" s="63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2:21" ht="13.5" customHeight="1" thickBot="1" x14ac:dyDescent="0.3">
      <c r="B36" s="3" t="s">
        <v>2</v>
      </c>
      <c r="C36" s="96"/>
      <c r="D36" s="97"/>
      <c r="E36" s="69"/>
      <c r="F36" s="71"/>
      <c r="G36" s="71"/>
      <c r="H36" s="71"/>
      <c r="I36" s="72"/>
      <c r="J36" s="72"/>
      <c r="K36" s="72"/>
      <c r="L36" s="72"/>
      <c r="M36" s="72"/>
      <c r="N36" s="68"/>
      <c r="O36" s="68"/>
      <c r="P36" s="68"/>
      <c r="Q36" s="68"/>
      <c r="R36" s="68"/>
      <c r="S36" s="68"/>
      <c r="T36" s="68"/>
      <c r="U36" s="68"/>
    </row>
    <row r="37" spans="2:21" ht="4.5" customHeight="1" thickBot="1" x14ac:dyDescent="0.4">
      <c r="B37" s="46" t="s">
        <v>3</v>
      </c>
      <c r="C37" s="47"/>
      <c r="D37" s="48"/>
      <c r="E37" s="69"/>
      <c r="F37" s="71"/>
      <c r="G37" s="71"/>
      <c r="H37" s="71"/>
      <c r="I37" s="72"/>
      <c r="J37" s="72"/>
      <c r="K37" s="72"/>
      <c r="L37" s="72"/>
      <c r="M37" s="72"/>
      <c r="N37" s="68"/>
      <c r="O37" s="68"/>
      <c r="P37" s="68"/>
      <c r="Q37" s="68"/>
      <c r="R37" s="68"/>
      <c r="S37" s="68"/>
      <c r="T37" s="68"/>
      <c r="U37" s="68"/>
    </row>
    <row r="38" spans="2:21" ht="22.5" thickBot="1" x14ac:dyDescent="0.3">
      <c r="B38" s="86" t="s">
        <v>4</v>
      </c>
      <c r="C38" s="87"/>
      <c r="D38" s="100"/>
      <c r="E38" s="66"/>
      <c r="F38" s="63"/>
      <c r="G38" s="63"/>
      <c r="H38" s="63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 ht="22.5" customHeight="1" thickBot="1" x14ac:dyDescent="0.3">
      <c r="B39" s="98" t="s">
        <v>22</v>
      </c>
      <c r="C39" s="99"/>
      <c r="D39" s="18">
        <f>D17-C35</f>
        <v>0</v>
      </c>
      <c r="E39" s="66"/>
      <c r="F39" s="63"/>
      <c r="G39" s="63">
        <f>D32+D34+D39</f>
        <v>0</v>
      </c>
      <c r="H39" s="63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2:21" ht="15.75" customHeight="1" x14ac:dyDescent="0.25">
      <c r="B40" s="6" t="s">
        <v>12</v>
      </c>
      <c r="C40" s="19">
        <f>ROUND(100*F17,0)</f>
        <v>0</v>
      </c>
      <c r="D40" s="5" t="s">
        <v>5</v>
      </c>
      <c r="E40" s="66"/>
      <c r="F40" s="63"/>
      <c r="G40" s="63"/>
      <c r="H40" s="63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2:21" ht="15.75" customHeight="1" x14ac:dyDescent="0.25">
      <c r="B41" s="6" t="s">
        <v>12</v>
      </c>
      <c r="C41" s="4">
        <f>ROUND(20*F17,0)</f>
        <v>0</v>
      </c>
      <c r="D41" s="7" t="s">
        <v>6</v>
      </c>
      <c r="E41" s="66"/>
      <c r="F41" s="63"/>
      <c r="G41" s="63"/>
      <c r="H41" s="63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 ht="15.75" customHeight="1" x14ac:dyDescent="0.25">
      <c r="B42" s="6" t="s">
        <v>12</v>
      </c>
      <c r="C42" s="4">
        <f>ROUND(15*F17,0)</f>
        <v>0</v>
      </c>
      <c r="D42" s="7" t="s">
        <v>7</v>
      </c>
      <c r="E42" s="66"/>
      <c r="F42" s="63"/>
      <c r="G42" s="63"/>
      <c r="H42" s="63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2:21" ht="15.75" customHeight="1" x14ac:dyDescent="0.25">
      <c r="B43" s="6" t="s">
        <v>12</v>
      </c>
      <c r="C43" s="14"/>
      <c r="D43" s="30" t="s">
        <v>8</v>
      </c>
      <c r="E43" s="66"/>
      <c r="F43" s="63"/>
      <c r="G43" s="63"/>
      <c r="H43" s="63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2:21" ht="15.75" customHeight="1" thickBot="1" x14ac:dyDescent="0.3">
      <c r="B44" s="8"/>
      <c r="C44" s="9">
        <f>D17-C35-C40-C41-C42-C43</f>
        <v>0</v>
      </c>
      <c r="D44" s="10" t="s">
        <v>14</v>
      </c>
      <c r="E44" s="66"/>
      <c r="F44" s="63"/>
      <c r="G44" s="63"/>
      <c r="H44" s="63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 ht="4.5" customHeight="1" thickBot="1" x14ac:dyDescent="0.4">
      <c r="B45" s="46"/>
      <c r="C45" s="47"/>
      <c r="D45" s="48"/>
      <c r="E45" s="66"/>
      <c r="F45" s="63"/>
      <c r="G45" s="63"/>
      <c r="H45" s="63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2:21" ht="32.25" customHeight="1" thickBot="1" x14ac:dyDescent="0.4">
      <c r="B46" s="54"/>
      <c r="C46" s="55"/>
      <c r="D46" s="56"/>
      <c r="E46" s="66"/>
      <c r="F46" s="63"/>
      <c r="G46" s="63"/>
      <c r="H46" s="63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2:21" ht="13" thickBot="1" x14ac:dyDescent="0.3">
      <c r="B47" s="11" t="s">
        <v>15</v>
      </c>
      <c r="C47" s="11" t="s">
        <v>9</v>
      </c>
      <c r="D47" s="11" t="s">
        <v>16</v>
      </c>
      <c r="E47" s="66"/>
      <c r="F47" s="63"/>
      <c r="G47" s="63"/>
      <c r="H47" s="63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 ht="8.25" customHeight="1" x14ac:dyDescent="0.25">
      <c r="B48" s="24"/>
      <c r="C48" s="24"/>
      <c r="D48" s="24"/>
      <c r="E48" s="66"/>
      <c r="F48" s="63"/>
      <c r="G48" s="63"/>
      <c r="H48" s="63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1:21" ht="65.25" customHeight="1" thickBot="1" x14ac:dyDescent="0.3">
      <c r="B49" s="113" t="s">
        <v>54</v>
      </c>
      <c r="C49" s="114"/>
      <c r="D49" s="114"/>
      <c r="E49" s="66"/>
      <c r="F49" s="63"/>
      <c r="G49" s="63"/>
      <c r="H49" s="63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1:21" s="28" customFormat="1" ht="21" customHeight="1" x14ac:dyDescent="0.25">
      <c r="A50" s="91"/>
      <c r="B50" s="27" t="s">
        <v>10</v>
      </c>
      <c r="C50" s="104" t="s">
        <v>11</v>
      </c>
      <c r="D50" s="105"/>
      <c r="E50" s="66"/>
      <c r="F50" s="66"/>
      <c r="G50" s="66"/>
      <c r="H50" s="66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</row>
    <row r="51" spans="1:21" ht="27" customHeight="1" thickBot="1" x14ac:dyDescent="0.3">
      <c r="B51" s="29">
        <f>B5</f>
        <v>0</v>
      </c>
      <c r="C51" s="81">
        <f>C5</f>
        <v>0</v>
      </c>
      <c r="D51" s="82"/>
      <c r="E51" s="66"/>
      <c r="F51" s="63"/>
      <c r="G51" s="63"/>
      <c r="H51" s="63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1:21" ht="12" customHeight="1" thickBot="1" x14ac:dyDescent="0.4">
      <c r="B52" s="83"/>
      <c r="C52" s="84"/>
      <c r="D52" s="85"/>
      <c r="E52" s="66"/>
      <c r="F52" s="63"/>
      <c r="G52" s="63"/>
      <c r="H52" s="63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1:21" ht="26.15" customHeight="1" thickBot="1" x14ac:dyDescent="0.3">
      <c r="B53" s="77" t="s">
        <v>19</v>
      </c>
      <c r="C53" s="78"/>
      <c r="D53" s="37">
        <f>IF(F53&lt;0,G75,F53)</f>
        <v>0</v>
      </c>
      <c r="E53" s="66"/>
      <c r="F53" s="63">
        <f>C44-D78</f>
        <v>0</v>
      </c>
      <c r="G53" s="63"/>
      <c r="H53" s="63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1:21" ht="26.15" customHeight="1" thickBot="1" x14ac:dyDescent="0.3">
      <c r="B54" s="75" t="s">
        <v>26</v>
      </c>
      <c r="C54" s="76"/>
      <c r="D54" s="38" t="s">
        <v>27</v>
      </c>
      <c r="E54" s="66"/>
      <c r="F54" s="63"/>
      <c r="G54" s="63"/>
      <c r="H54" s="63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1:21" ht="26.15" customHeight="1" thickBot="1" x14ac:dyDescent="0.3">
      <c r="B55" s="79"/>
      <c r="C55" s="80"/>
      <c r="D55" s="39"/>
      <c r="E55" s="66"/>
      <c r="F55" s="63"/>
      <c r="G55" s="63"/>
      <c r="H55" s="63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1:21" ht="26.15" customHeight="1" thickBot="1" x14ac:dyDescent="0.3">
      <c r="B56" s="79"/>
      <c r="C56" s="80"/>
      <c r="D56" s="39"/>
      <c r="E56" s="66"/>
      <c r="F56" s="63"/>
      <c r="G56" s="63"/>
      <c r="H56" s="63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1:21" ht="26.15" customHeight="1" thickBot="1" x14ac:dyDescent="0.3">
      <c r="B57" s="79"/>
      <c r="C57" s="80"/>
      <c r="D57" s="39"/>
      <c r="E57" s="66"/>
      <c r="F57" s="63"/>
      <c r="G57" s="63"/>
      <c r="H57" s="63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1:21" ht="26.15" customHeight="1" thickBot="1" x14ac:dyDescent="0.3">
      <c r="B58" s="79"/>
      <c r="C58" s="80"/>
      <c r="D58" s="39"/>
      <c r="E58" s="66"/>
      <c r="F58" s="63"/>
      <c r="G58" s="63"/>
      <c r="H58" s="63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1:21" ht="26.15" customHeight="1" thickBot="1" x14ac:dyDescent="0.3">
      <c r="B59" s="79"/>
      <c r="C59" s="80"/>
      <c r="D59" s="39"/>
      <c r="E59" s="66"/>
      <c r="F59" s="63"/>
      <c r="G59" s="63"/>
      <c r="H59" s="63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1:21" ht="26.15" customHeight="1" thickBot="1" x14ac:dyDescent="0.3">
      <c r="B60" s="79"/>
      <c r="C60" s="80"/>
      <c r="D60" s="39"/>
      <c r="E60" s="66"/>
      <c r="F60" s="63"/>
      <c r="G60" s="63"/>
      <c r="H60" s="63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1:21" ht="26.15" customHeight="1" thickBot="1" x14ac:dyDescent="0.3">
      <c r="B61" s="79"/>
      <c r="C61" s="80"/>
      <c r="D61" s="39"/>
      <c r="E61" s="66"/>
      <c r="F61" s="63"/>
      <c r="G61" s="63"/>
      <c r="H61" s="63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1:21" ht="26.15" customHeight="1" thickBot="1" x14ac:dyDescent="0.3">
      <c r="B62" s="79"/>
      <c r="C62" s="80"/>
      <c r="D62" s="39"/>
      <c r="E62" s="66"/>
      <c r="F62" s="63"/>
      <c r="G62" s="63"/>
      <c r="H62" s="63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1:21" ht="26.15" customHeight="1" thickBot="1" x14ac:dyDescent="0.3">
      <c r="B63" s="79"/>
      <c r="C63" s="80"/>
      <c r="D63" s="39"/>
      <c r="E63" s="66"/>
      <c r="F63" s="63"/>
      <c r="G63" s="63"/>
      <c r="H63" s="63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1:21" ht="26.15" customHeight="1" thickBot="1" x14ac:dyDescent="0.3">
      <c r="B64" s="79"/>
      <c r="C64" s="80"/>
      <c r="D64" s="39"/>
      <c r="E64" s="66"/>
      <c r="F64" s="63"/>
      <c r="G64" s="63"/>
      <c r="H64" s="63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2:21" ht="26.15" customHeight="1" thickBot="1" x14ac:dyDescent="0.3">
      <c r="B65" s="79"/>
      <c r="C65" s="80"/>
      <c r="D65" s="39"/>
      <c r="E65" s="66"/>
      <c r="F65" s="63"/>
      <c r="G65" s="63"/>
      <c r="H65" s="63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2:21" ht="26.15" customHeight="1" thickBot="1" x14ac:dyDescent="0.3">
      <c r="B66" s="79"/>
      <c r="C66" s="80"/>
      <c r="D66" s="39"/>
      <c r="E66" s="66"/>
      <c r="F66" s="63"/>
      <c r="G66" s="63"/>
      <c r="H66" s="63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2:21" ht="26.15" customHeight="1" thickBot="1" x14ac:dyDescent="0.3">
      <c r="B67" s="79"/>
      <c r="C67" s="80"/>
      <c r="D67" s="39"/>
      <c r="E67" s="66"/>
      <c r="F67" s="63"/>
      <c r="G67" s="63"/>
      <c r="H67" s="63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2:21" ht="26.15" customHeight="1" thickBot="1" x14ac:dyDescent="0.3">
      <c r="B68" s="79"/>
      <c r="C68" s="80"/>
      <c r="D68" s="39"/>
      <c r="E68" s="66"/>
      <c r="F68" s="63"/>
      <c r="G68" s="63"/>
      <c r="H68" s="63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2:21" ht="26.15" customHeight="1" thickBot="1" x14ac:dyDescent="0.3">
      <c r="B69" s="79"/>
      <c r="C69" s="80"/>
      <c r="D69" s="39"/>
      <c r="E69" s="66"/>
      <c r="F69" s="63"/>
      <c r="G69" s="63"/>
      <c r="H69" s="63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2:21" ht="26.15" customHeight="1" thickBot="1" x14ac:dyDescent="0.3">
      <c r="B70" s="79"/>
      <c r="C70" s="80"/>
      <c r="D70" s="39"/>
      <c r="E70" s="66"/>
      <c r="F70" s="63"/>
      <c r="G70" s="63"/>
      <c r="H70" s="63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2:21" ht="26.15" customHeight="1" thickBot="1" x14ac:dyDescent="0.3">
      <c r="B71" s="79"/>
      <c r="C71" s="80"/>
      <c r="D71" s="39"/>
      <c r="E71" s="66"/>
      <c r="F71" s="63"/>
      <c r="G71" s="63"/>
      <c r="H71" s="63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2:21" ht="26.15" customHeight="1" thickBot="1" x14ac:dyDescent="0.3">
      <c r="B72" s="79"/>
      <c r="C72" s="80"/>
      <c r="D72" s="39"/>
      <c r="E72" s="66"/>
      <c r="F72" s="63"/>
      <c r="G72" s="63"/>
      <c r="H72" s="63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2:21" ht="26.15" customHeight="1" thickBot="1" x14ac:dyDescent="0.3">
      <c r="B73" s="79"/>
      <c r="C73" s="80"/>
      <c r="D73" s="39"/>
      <c r="E73" s="66"/>
      <c r="F73" s="63"/>
      <c r="G73" s="63"/>
      <c r="H73" s="63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2:21" ht="26.15" customHeight="1" thickBot="1" x14ac:dyDescent="0.3">
      <c r="B74" s="79"/>
      <c r="C74" s="80"/>
      <c r="D74" s="39"/>
      <c r="E74" s="66"/>
      <c r="F74" s="63"/>
      <c r="G74" s="63"/>
      <c r="H74" s="63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2:21" ht="26.15" customHeight="1" thickBot="1" x14ac:dyDescent="0.3">
      <c r="B75" s="79"/>
      <c r="C75" s="80"/>
      <c r="D75" s="39"/>
      <c r="E75" s="66"/>
      <c r="F75" s="63"/>
      <c r="G75" s="63" t="s">
        <v>45</v>
      </c>
      <c r="H75" s="63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2:21" ht="26.15" customHeight="1" thickBot="1" x14ac:dyDescent="0.3">
      <c r="B76" s="79"/>
      <c r="C76" s="80"/>
      <c r="D76" s="39"/>
      <c r="J76" s="22"/>
      <c r="K76" s="45"/>
      <c r="L76" s="45"/>
    </row>
    <row r="77" spans="2:21" ht="26.15" customHeight="1" thickBot="1" x14ac:dyDescent="0.3">
      <c r="B77" s="79"/>
      <c r="C77" s="80"/>
      <c r="D77" s="39"/>
      <c r="J77" s="22"/>
      <c r="K77" s="45"/>
      <c r="L77" s="45"/>
    </row>
    <row r="78" spans="2:21" ht="26.15" customHeight="1" thickBot="1" x14ac:dyDescent="0.3">
      <c r="B78" s="86" t="s">
        <v>28</v>
      </c>
      <c r="C78" s="87"/>
      <c r="D78" s="23">
        <f>SUM(D55:D77)</f>
        <v>0</v>
      </c>
      <c r="J78" s="22"/>
      <c r="K78" s="45"/>
      <c r="L78" s="45"/>
    </row>
    <row r="79" spans="2:21" x14ac:dyDescent="0.25">
      <c r="J79" s="22"/>
    </row>
  </sheetData>
  <sheetProtection algorithmName="SHA-512" hashValue="kHz0qGxtyb0ogx0cjcikLQtIi0a60z2zTRtL9VmSOXYdEY2V57ClkFUbg9D1VdythrJRvQOW8VKQu3rnViS5ig==" saltValue="CznS3WQfI9B8uIOkerYBzg==" spinCount="100000" sheet="1" objects="1" scenarios="1"/>
  <mergeCells count="45">
    <mergeCell ref="B1:D1"/>
    <mergeCell ref="A1:A1048576"/>
    <mergeCell ref="B3:D3"/>
    <mergeCell ref="C35:C36"/>
    <mergeCell ref="D35:D36"/>
    <mergeCell ref="B39:C39"/>
    <mergeCell ref="B38:D38"/>
    <mergeCell ref="B33:D33"/>
    <mergeCell ref="C4:D4"/>
    <mergeCell ref="C5:D5"/>
    <mergeCell ref="B7:D7"/>
    <mergeCell ref="B9:C9"/>
    <mergeCell ref="B49:D49"/>
    <mergeCell ref="B18:D18"/>
    <mergeCell ref="B20:C20"/>
    <mergeCell ref="C50:D50"/>
    <mergeCell ref="B76:C76"/>
    <mergeCell ref="B77:C77"/>
    <mergeCell ref="B78:C78"/>
    <mergeCell ref="B55:C55"/>
    <mergeCell ref="B72:C72"/>
    <mergeCell ref="B73:C73"/>
    <mergeCell ref="B74:C74"/>
    <mergeCell ref="B70:C70"/>
    <mergeCell ref="B71:C71"/>
    <mergeCell ref="B56:C56"/>
    <mergeCell ref="B69:C69"/>
    <mergeCell ref="B68:C68"/>
    <mergeCell ref="B62:C62"/>
    <mergeCell ref="B63:C63"/>
    <mergeCell ref="B11:C11"/>
    <mergeCell ref="B54:C54"/>
    <mergeCell ref="B53:C53"/>
    <mergeCell ref="B75:C75"/>
    <mergeCell ref="B57:C57"/>
    <mergeCell ref="B58:C58"/>
    <mergeCell ref="B59:C59"/>
    <mergeCell ref="B64:C64"/>
    <mergeCell ref="B65:C65"/>
    <mergeCell ref="B66:C66"/>
    <mergeCell ref="B67:C67"/>
    <mergeCell ref="B60:C60"/>
    <mergeCell ref="B61:C61"/>
    <mergeCell ref="C51:D51"/>
    <mergeCell ref="B52:D52"/>
  </mergeCells>
  <phoneticPr fontId="5" type="noConversion"/>
  <printOptions horizontalCentered="1" verticalCentered="1"/>
  <pageMargins left="0.59055118110236227" right="0.59055118110236227" top="0.59055118110236227" bottom="0.78740157480314965" header="0.51181102362204722" footer="0.31496062992125984"/>
  <pageSetup paperSize="9" scale="88" fitToHeight="2" orientation="portrait" horizontalDpi="4294967293" verticalDpi="4294967293" r:id="rId1"/>
  <headerFooter alignWithMargins="0">
    <oddFooter>&amp;CEin Service der fcg-wiener lehrerInnen
&amp;"Arial,Fett"www.fcg-wien-aps.at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79"/>
  <sheetViews>
    <sheetView showGridLines="0" showRowColHeaders="0" showZeros="0" topLeftCell="A10" zoomScale="85" zoomScaleNormal="85" workbookViewId="0">
      <selection activeCell="D15" sqref="D15"/>
    </sheetView>
  </sheetViews>
  <sheetFormatPr baseColWidth="10" defaultRowHeight="12.5" x14ac:dyDescent="0.25"/>
  <cols>
    <col min="1" max="1" width="5.81640625" style="91" customWidth="1"/>
    <col min="2" max="2" width="42.81640625" customWidth="1"/>
    <col min="3" max="3" width="13.26953125" customWidth="1"/>
    <col min="4" max="4" width="43.54296875" customWidth="1"/>
    <col min="5" max="5" width="14" style="57" customWidth="1"/>
    <col min="6" max="6" width="12.81640625" style="58" customWidth="1"/>
    <col min="7" max="7" width="20.26953125" style="58" customWidth="1"/>
    <col min="8" max="8" width="11.453125" style="58"/>
    <col min="9" max="9" width="11.453125" style="22"/>
  </cols>
  <sheetData>
    <row r="1" spans="1:30" s="61" customFormat="1" ht="229.5" customHeight="1" thickBot="1" x14ac:dyDescent="0.3">
      <c r="A1" s="91"/>
      <c r="B1" s="88" t="s">
        <v>51</v>
      </c>
      <c r="C1" s="89"/>
      <c r="D1" s="90"/>
      <c r="E1" s="66"/>
      <c r="F1" s="66"/>
      <c r="G1" s="66"/>
      <c r="H1" s="66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67"/>
      <c r="Z1" s="67"/>
      <c r="AA1" s="67"/>
      <c r="AB1" s="67"/>
      <c r="AC1" s="67"/>
      <c r="AD1" s="67"/>
    </row>
    <row r="2" spans="1:30" ht="13" thickBot="1" x14ac:dyDescent="0.3">
      <c r="E2" s="66"/>
      <c r="F2" s="63"/>
      <c r="G2" s="63"/>
      <c r="H2" s="63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68"/>
      <c r="Z2" s="68"/>
      <c r="AA2" s="68"/>
      <c r="AB2" s="68"/>
      <c r="AC2" s="68"/>
      <c r="AD2" s="68"/>
    </row>
    <row r="3" spans="1:30" ht="32.25" customHeight="1" thickBot="1" x14ac:dyDescent="0.3">
      <c r="B3" s="92" t="s">
        <v>52</v>
      </c>
      <c r="C3" s="93"/>
      <c r="D3" s="94"/>
      <c r="E3" s="66"/>
      <c r="F3" s="63"/>
      <c r="G3" s="63"/>
      <c r="H3" s="63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68"/>
      <c r="Z3" s="68"/>
      <c r="AA3" s="68"/>
      <c r="AB3" s="68"/>
      <c r="AC3" s="68"/>
      <c r="AD3" s="68"/>
    </row>
    <row r="4" spans="1:30" s="61" customFormat="1" ht="21" customHeight="1" x14ac:dyDescent="0.25">
      <c r="A4" s="91"/>
      <c r="B4" s="27" t="s">
        <v>10</v>
      </c>
      <c r="C4" s="104" t="s">
        <v>11</v>
      </c>
      <c r="D4" s="105"/>
      <c r="E4" s="66"/>
      <c r="F4" s="66"/>
      <c r="G4" s="66"/>
      <c r="H4" s="66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67"/>
      <c r="Z4" s="67"/>
      <c r="AA4" s="67"/>
      <c r="AB4" s="67"/>
      <c r="AC4" s="67"/>
      <c r="AD4" s="67"/>
    </row>
    <row r="5" spans="1:30" ht="27" customHeight="1" thickBot="1" x14ac:dyDescent="0.3">
      <c r="B5" s="25" t="s">
        <v>53</v>
      </c>
      <c r="C5" s="122" t="s">
        <v>47</v>
      </c>
      <c r="D5" s="123"/>
      <c r="E5" s="66"/>
      <c r="F5" s="63"/>
      <c r="G5" s="63"/>
      <c r="H5" s="63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68"/>
      <c r="Z5" s="68"/>
      <c r="AA5" s="68"/>
      <c r="AB5" s="68"/>
      <c r="AC5" s="68"/>
      <c r="AD5" s="68"/>
    </row>
    <row r="6" spans="1:30" ht="4.5" customHeight="1" x14ac:dyDescent="0.35">
      <c r="B6" s="46"/>
      <c r="C6" s="47"/>
      <c r="D6" s="48"/>
      <c r="E6" s="66"/>
      <c r="F6" s="63"/>
      <c r="G6" s="63"/>
      <c r="H6" s="63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68"/>
      <c r="Z6" s="68"/>
      <c r="AA6" s="68"/>
      <c r="AB6" s="68"/>
      <c r="AC6" s="68"/>
      <c r="AD6" s="68"/>
    </row>
    <row r="7" spans="1:30" ht="18.75" customHeight="1" x14ac:dyDescent="0.25">
      <c r="B7" s="108" t="s">
        <v>46</v>
      </c>
      <c r="C7" s="109"/>
      <c r="D7" s="110"/>
      <c r="E7" s="66"/>
      <c r="F7" s="63"/>
      <c r="G7" s="63"/>
      <c r="H7" s="63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68"/>
      <c r="Z7" s="68"/>
      <c r="AA7" s="68"/>
      <c r="AB7" s="68"/>
      <c r="AC7" s="68"/>
      <c r="AD7" s="68"/>
    </row>
    <row r="8" spans="1:30" ht="4.5" customHeight="1" thickBot="1" x14ac:dyDescent="0.4">
      <c r="B8" s="46"/>
      <c r="C8" s="43"/>
      <c r="D8" s="44"/>
      <c r="E8" s="66"/>
      <c r="F8" s="63"/>
      <c r="G8" s="63"/>
      <c r="H8" s="63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68"/>
      <c r="Z8" s="68"/>
      <c r="AA8" s="68"/>
      <c r="AB8" s="68"/>
      <c r="AC8" s="68"/>
      <c r="AD8" s="68"/>
    </row>
    <row r="9" spans="1:30" ht="37.5" customHeight="1" thickBot="1" x14ac:dyDescent="0.3">
      <c r="B9" s="111" t="s">
        <v>24</v>
      </c>
      <c r="C9" s="112"/>
      <c r="D9" s="21"/>
      <c r="E9" s="66"/>
      <c r="F9" s="63"/>
      <c r="G9" s="63"/>
      <c r="H9" s="63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68"/>
      <c r="Z9" s="68"/>
      <c r="AA9" s="68"/>
      <c r="AB9" s="68"/>
      <c r="AC9" s="68"/>
      <c r="AD9" s="68"/>
    </row>
    <row r="10" spans="1:30" ht="4.5" customHeight="1" thickBot="1" x14ac:dyDescent="0.3">
      <c r="B10" s="49"/>
      <c r="C10" s="47"/>
      <c r="D10" s="48"/>
      <c r="E10" s="66"/>
      <c r="F10" s="63"/>
      <c r="G10" s="63"/>
      <c r="H10" s="63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68"/>
      <c r="Z10" s="68"/>
      <c r="AA10" s="68"/>
      <c r="AB10" s="68"/>
      <c r="AC10" s="68"/>
      <c r="AD10" s="68"/>
    </row>
    <row r="11" spans="1:30" ht="37.5" customHeight="1" thickBot="1" x14ac:dyDescent="0.3">
      <c r="B11" s="73" t="s">
        <v>49</v>
      </c>
      <c r="C11" s="74"/>
      <c r="D11" s="21">
        <v>1</v>
      </c>
      <c r="E11" s="66"/>
      <c r="F11" s="63" t="s">
        <v>44</v>
      </c>
      <c r="G11" s="63"/>
      <c r="H11" s="63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68"/>
      <c r="Z11" s="68"/>
      <c r="AA11" s="68"/>
      <c r="AB11" s="68"/>
      <c r="AC11" s="68"/>
      <c r="AD11" s="68"/>
    </row>
    <row r="12" spans="1:30" ht="4.5" customHeight="1" thickBot="1" x14ac:dyDescent="0.4">
      <c r="B12" s="46"/>
      <c r="C12" s="47"/>
      <c r="D12" s="48"/>
      <c r="E12" s="66"/>
      <c r="F12" s="63"/>
      <c r="G12" s="63"/>
      <c r="H12" s="63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68"/>
      <c r="Z12" s="68"/>
      <c r="AA12" s="68"/>
      <c r="AB12" s="68"/>
      <c r="AC12" s="68"/>
      <c r="AD12" s="68"/>
    </row>
    <row r="13" spans="1:30" ht="24" customHeight="1" thickBot="1" x14ac:dyDescent="0.4">
      <c r="B13" s="46" t="s">
        <v>55</v>
      </c>
      <c r="C13" s="47"/>
      <c r="D13" s="21">
        <v>1</v>
      </c>
      <c r="E13" s="66"/>
      <c r="F13" s="63">
        <f>IF(F15&lt;1817,IF(D13=1,G15,F15),F11)</f>
        <v>1776</v>
      </c>
      <c r="G13" s="63">
        <f>IF(F15&lt;1817,IF(D13=1,G15,F15),"Unterrichtsverplichtung zu hoch")</f>
        <v>1776</v>
      </c>
      <c r="H13" s="63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68"/>
      <c r="Z13" s="68"/>
      <c r="AA13" s="68"/>
      <c r="AB13" s="68"/>
      <c r="AC13" s="68"/>
      <c r="AD13" s="68"/>
    </row>
    <row r="14" spans="1:30" ht="4.5" customHeight="1" thickBot="1" x14ac:dyDescent="0.4">
      <c r="B14" s="46"/>
      <c r="C14" s="47"/>
      <c r="D14" s="59"/>
      <c r="E14" s="66"/>
      <c r="F14" s="63"/>
      <c r="G14" s="63"/>
      <c r="H14" s="63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68"/>
      <c r="Z14" s="68"/>
      <c r="AA14" s="68"/>
      <c r="AB14" s="68"/>
      <c r="AC14" s="68"/>
      <c r="AD14" s="68"/>
    </row>
    <row r="15" spans="1:30" ht="24" customHeight="1" thickBot="1" x14ac:dyDescent="0.4">
      <c r="B15" s="46" t="s">
        <v>0</v>
      </c>
      <c r="C15" s="47"/>
      <c r="D15" s="21">
        <v>21</v>
      </c>
      <c r="E15" s="66"/>
      <c r="F15" s="63">
        <f>ROUND(1816*F17,0)</f>
        <v>1816</v>
      </c>
      <c r="G15" s="63">
        <f>ROUND(1776*F17,0)</f>
        <v>1776</v>
      </c>
      <c r="H15" s="63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68"/>
      <c r="Z15" s="68"/>
      <c r="AA15" s="68"/>
      <c r="AB15" s="68"/>
      <c r="AC15" s="68"/>
      <c r="AD15" s="68"/>
    </row>
    <row r="16" spans="1:30" ht="4.5" customHeight="1" thickBot="1" x14ac:dyDescent="0.3">
      <c r="B16" s="53"/>
      <c r="C16" s="47"/>
      <c r="D16" s="59"/>
      <c r="E16" s="66"/>
      <c r="F16" s="63"/>
      <c r="G16" s="63"/>
      <c r="H16" s="63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68"/>
      <c r="Z16" s="68"/>
      <c r="AA16" s="68"/>
      <c r="AB16" s="68"/>
      <c r="AC16" s="68"/>
      <c r="AD16" s="68"/>
    </row>
    <row r="17" spans="2:30" ht="25.5" thickBot="1" x14ac:dyDescent="0.5">
      <c r="B17" s="52" t="s">
        <v>17</v>
      </c>
      <c r="C17" s="50"/>
      <c r="D17" s="60">
        <f>F13</f>
        <v>1776</v>
      </c>
      <c r="E17" s="66"/>
      <c r="F17" s="63">
        <f>IF(D9=1,G17,H17)</f>
        <v>1</v>
      </c>
      <c r="G17" s="63">
        <f>D15/22</f>
        <v>0.95454545454545459</v>
      </c>
      <c r="H17" s="63">
        <f>D15/21</f>
        <v>1</v>
      </c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68"/>
      <c r="Z17" s="68"/>
      <c r="AA17" s="68"/>
      <c r="AB17" s="68"/>
      <c r="AC17" s="68"/>
      <c r="AD17" s="68"/>
    </row>
    <row r="18" spans="2:30" ht="14.25" customHeight="1" x14ac:dyDescent="0.3">
      <c r="B18" s="115" t="s">
        <v>25</v>
      </c>
      <c r="C18" s="116"/>
      <c r="D18" s="117"/>
      <c r="E18" s="66"/>
      <c r="F18" s="63"/>
      <c r="G18" s="63"/>
      <c r="H18" s="63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68"/>
      <c r="Z18" s="68"/>
      <c r="AA18" s="68"/>
      <c r="AB18" s="68"/>
      <c r="AC18" s="68"/>
      <c r="AD18" s="68"/>
    </row>
    <row r="19" spans="2:30" ht="18" thickBot="1" x14ac:dyDescent="0.4">
      <c r="B19" s="51"/>
      <c r="C19" s="47"/>
      <c r="D19" s="48"/>
      <c r="E19" s="66"/>
      <c r="F19" s="63"/>
      <c r="G19" s="63"/>
      <c r="H19" s="63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68"/>
      <c r="Z19" s="68"/>
      <c r="AA19" s="68"/>
      <c r="AB19" s="68"/>
      <c r="AC19" s="68"/>
      <c r="AD19" s="68"/>
    </row>
    <row r="20" spans="2:30" ht="23.25" customHeight="1" thickBot="1" x14ac:dyDescent="0.3">
      <c r="B20" s="118" t="s">
        <v>18</v>
      </c>
      <c r="C20" s="119"/>
      <c r="D20" s="20" t="s">
        <v>23</v>
      </c>
      <c r="E20" s="66"/>
      <c r="F20" s="63" t="str">
        <f>IF(D11=1,IF(F15&gt;1776,"Jahresnorm zu hoch",D17))</f>
        <v>Jahresnorm zu hoch</v>
      </c>
      <c r="G20" s="63"/>
      <c r="H20" s="63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68"/>
      <c r="Z20" s="68"/>
      <c r="AA20" s="68"/>
      <c r="AB20" s="68"/>
      <c r="AC20" s="68"/>
      <c r="AD20" s="68"/>
    </row>
    <row r="21" spans="2:30" ht="35.5" thickBot="1" x14ac:dyDescent="0.3">
      <c r="B21" s="62" t="s">
        <v>29</v>
      </c>
      <c r="C21" s="40" t="s">
        <v>30</v>
      </c>
      <c r="D21" s="26" t="s">
        <v>31</v>
      </c>
      <c r="E21" s="66"/>
      <c r="F21" s="63"/>
      <c r="G21" s="63"/>
      <c r="H21" s="63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68"/>
      <c r="Z21" s="68"/>
      <c r="AA21" s="68"/>
      <c r="AB21" s="68"/>
      <c r="AC21" s="68"/>
      <c r="AD21" s="68"/>
    </row>
    <row r="22" spans="2:30" ht="18" thickBot="1" x14ac:dyDescent="0.3">
      <c r="B22" s="31" t="s">
        <v>32</v>
      </c>
      <c r="C22" s="32">
        <v>5</v>
      </c>
      <c r="D22" s="1">
        <f>C22*37</f>
        <v>185</v>
      </c>
      <c r="E22" s="69"/>
      <c r="F22" s="71"/>
      <c r="G22" s="71"/>
      <c r="H22" s="71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68"/>
      <c r="Z22" s="68"/>
      <c r="AA22" s="68"/>
      <c r="AB22" s="68"/>
      <c r="AC22" s="68"/>
      <c r="AD22" s="68"/>
    </row>
    <row r="23" spans="2:30" ht="18" thickBot="1" x14ac:dyDescent="0.3">
      <c r="B23" s="31" t="s">
        <v>33</v>
      </c>
      <c r="C23" s="32">
        <v>4</v>
      </c>
      <c r="D23" s="1">
        <f t="shared" ref="D23:D30" si="0">C23*37</f>
        <v>148</v>
      </c>
      <c r="E23" s="69"/>
      <c r="F23" s="71"/>
      <c r="G23" s="71"/>
      <c r="H23" s="71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68"/>
      <c r="Z23" s="68"/>
      <c r="AA23" s="68"/>
      <c r="AB23" s="68"/>
      <c r="AC23" s="68"/>
      <c r="AD23" s="68"/>
    </row>
    <row r="24" spans="2:30" ht="18" thickBot="1" x14ac:dyDescent="0.3">
      <c r="B24" s="31" t="s">
        <v>34</v>
      </c>
      <c r="C24" s="32">
        <v>2</v>
      </c>
      <c r="D24" s="1">
        <f t="shared" si="0"/>
        <v>74</v>
      </c>
      <c r="E24" s="69"/>
      <c r="F24" s="71"/>
      <c r="G24" s="71"/>
      <c r="H24" s="71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68"/>
      <c r="Z24" s="68"/>
      <c r="AA24" s="68"/>
      <c r="AB24" s="68"/>
      <c r="AC24" s="68"/>
      <c r="AD24" s="68"/>
    </row>
    <row r="25" spans="2:30" ht="18" thickBot="1" x14ac:dyDescent="0.3">
      <c r="B25" s="31" t="s">
        <v>35</v>
      </c>
      <c r="C25" s="32">
        <v>2</v>
      </c>
      <c r="D25" s="1">
        <f t="shared" si="0"/>
        <v>74</v>
      </c>
      <c r="E25" s="69"/>
      <c r="F25" s="71"/>
      <c r="G25" s="71"/>
      <c r="H25" s="71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68"/>
      <c r="Z25" s="68"/>
      <c r="AA25" s="68"/>
      <c r="AB25" s="68"/>
      <c r="AC25" s="68"/>
      <c r="AD25" s="68"/>
    </row>
    <row r="26" spans="2:30" ht="18" thickBot="1" x14ac:dyDescent="0.3">
      <c r="B26" s="31" t="s">
        <v>36</v>
      </c>
      <c r="C26" s="32">
        <v>2</v>
      </c>
      <c r="D26" s="1">
        <f t="shared" si="0"/>
        <v>74</v>
      </c>
      <c r="E26" s="69"/>
      <c r="F26" s="71"/>
      <c r="G26" s="71"/>
      <c r="H26" s="71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68"/>
      <c r="Z26" s="68"/>
      <c r="AA26" s="68"/>
      <c r="AB26" s="68"/>
      <c r="AC26" s="68"/>
      <c r="AD26" s="68"/>
    </row>
    <row r="27" spans="2:30" ht="18" thickBot="1" x14ac:dyDescent="0.3">
      <c r="B27" s="31" t="s">
        <v>37</v>
      </c>
      <c r="C27" s="32">
        <v>4</v>
      </c>
      <c r="D27" s="1">
        <f t="shared" si="0"/>
        <v>148</v>
      </c>
      <c r="E27" s="69"/>
      <c r="F27" s="71"/>
      <c r="G27" s="71"/>
      <c r="H27" s="71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68"/>
      <c r="Z27" s="68"/>
      <c r="AA27" s="68"/>
      <c r="AB27" s="68"/>
      <c r="AC27" s="68"/>
      <c r="AD27" s="68"/>
    </row>
    <row r="28" spans="2:30" ht="18" thickBot="1" x14ac:dyDescent="0.3">
      <c r="B28" s="31" t="s">
        <v>38</v>
      </c>
      <c r="C28" s="32">
        <v>2</v>
      </c>
      <c r="D28" s="1">
        <f t="shared" si="0"/>
        <v>74</v>
      </c>
      <c r="E28" s="69"/>
      <c r="F28" s="71"/>
      <c r="G28" s="71"/>
      <c r="H28" s="71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68"/>
      <c r="Z28" s="68"/>
      <c r="AA28" s="68"/>
      <c r="AB28" s="68"/>
      <c r="AC28" s="68"/>
      <c r="AD28" s="68"/>
    </row>
    <row r="29" spans="2:30" ht="18" thickBot="1" x14ac:dyDescent="0.3">
      <c r="B29" s="12"/>
      <c r="C29" s="13"/>
      <c r="D29" s="1">
        <f t="shared" si="0"/>
        <v>0</v>
      </c>
      <c r="E29" s="69"/>
      <c r="F29" s="71"/>
      <c r="G29" s="71"/>
      <c r="H29" s="71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68"/>
      <c r="Z29" s="68"/>
      <c r="AA29" s="68"/>
      <c r="AB29" s="68"/>
      <c r="AC29" s="68"/>
      <c r="AD29" s="68"/>
    </row>
    <row r="30" spans="2:30" ht="18" thickBot="1" x14ac:dyDescent="0.3">
      <c r="B30" s="12"/>
      <c r="C30" s="13"/>
      <c r="D30" s="1">
        <f t="shared" si="0"/>
        <v>0</v>
      </c>
      <c r="E30" s="69"/>
      <c r="F30" s="71"/>
      <c r="G30" s="71"/>
      <c r="H30" s="71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68"/>
      <c r="Z30" s="68"/>
      <c r="AA30" s="68"/>
      <c r="AB30" s="68"/>
      <c r="AC30" s="68"/>
      <c r="AD30" s="68"/>
    </row>
    <row r="31" spans="2:30" ht="18" thickBot="1" x14ac:dyDescent="0.3">
      <c r="B31" s="33" t="s">
        <v>19</v>
      </c>
      <c r="C31" s="34">
        <f>IF(G32&lt;0,"0",G32)</f>
        <v>0</v>
      </c>
      <c r="D31" s="35"/>
      <c r="E31" s="69"/>
      <c r="F31" s="63"/>
      <c r="G31" s="63"/>
      <c r="H31" s="63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68"/>
      <c r="Z31" s="68"/>
      <c r="AA31" s="68"/>
      <c r="AB31" s="68"/>
      <c r="AC31" s="68"/>
      <c r="AD31" s="68"/>
    </row>
    <row r="32" spans="2:30" ht="22.5" customHeight="1" thickTop="1" thickBot="1" x14ac:dyDescent="0.3">
      <c r="B32" s="15" t="s">
        <v>20</v>
      </c>
      <c r="C32" s="15">
        <f>IF(G32&lt;0,"zu viel!",F32)</f>
        <v>21</v>
      </c>
      <c r="D32" s="15">
        <f>SUM(D22:D30)</f>
        <v>777</v>
      </c>
      <c r="E32" s="69"/>
      <c r="F32" s="63">
        <f>SUM(C21:C30)</f>
        <v>21</v>
      </c>
      <c r="G32" s="63">
        <f>D15-F32</f>
        <v>0</v>
      </c>
      <c r="H32" s="63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68"/>
      <c r="Z32" s="68"/>
      <c r="AA32" s="68"/>
      <c r="AB32" s="68"/>
      <c r="AC32" s="68"/>
      <c r="AD32" s="68"/>
    </row>
    <row r="33" spans="2:30" ht="43.5" customHeight="1" thickBot="1" x14ac:dyDescent="0.3">
      <c r="B33" s="101" t="s">
        <v>13</v>
      </c>
      <c r="C33" s="102"/>
      <c r="D33" s="103"/>
      <c r="E33" s="69"/>
      <c r="F33" s="63"/>
      <c r="G33" s="63"/>
      <c r="H33" s="63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68"/>
      <c r="Z33" s="68"/>
      <c r="AA33" s="68"/>
      <c r="AB33" s="68"/>
      <c r="AC33" s="68"/>
      <c r="AD33" s="68"/>
    </row>
    <row r="34" spans="2:30" ht="22.5" customHeight="1" thickBot="1" x14ac:dyDescent="0.3">
      <c r="B34" s="16" t="s">
        <v>21</v>
      </c>
      <c r="C34" s="17"/>
      <c r="D34" s="18">
        <f>ROUNDUP(D32/6*5,0)</f>
        <v>648</v>
      </c>
      <c r="E34" s="69"/>
      <c r="F34" s="63"/>
      <c r="G34" s="63"/>
      <c r="H34" s="63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68"/>
      <c r="Z34" s="68"/>
      <c r="AA34" s="68"/>
      <c r="AB34" s="68"/>
      <c r="AC34" s="68"/>
      <c r="AD34" s="68"/>
    </row>
    <row r="35" spans="2:30" ht="18" customHeight="1" x14ac:dyDescent="0.25">
      <c r="B35" s="2" t="s">
        <v>1</v>
      </c>
      <c r="C35" s="95">
        <f>D32+D34</f>
        <v>1425</v>
      </c>
      <c r="D35" s="97"/>
      <c r="E35" s="69"/>
      <c r="F35" s="63"/>
      <c r="G35" s="63"/>
      <c r="H35" s="63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68"/>
      <c r="Z35" s="68"/>
      <c r="AA35" s="68"/>
      <c r="AB35" s="68"/>
      <c r="AC35" s="68"/>
      <c r="AD35" s="68"/>
    </row>
    <row r="36" spans="2:30" ht="13.5" customHeight="1" thickBot="1" x14ac:dyDescent="0.3">
      <c r="B36" s="3" t="s">
        <v>2</v>
      </c>
      <c r="C36" s="96"/>
      <c r="D36" s="97"/>
      <c r="E36" s="69"/>
      <c r="F36" s="63"/>
      <c r="G36" s="63"/>
      <c r="H36" s="63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68"/>
      <c r="Z36" s="68"/>
      <c r="AA36" s="68"/>
      <c r="AB36" s="68"/>
      <c r="AC36" s="68"/>
      <c r="AD36" s="68"/>
    </row>
    <row r="37" spans="2:30" ht="4.5" customHeight="1" thickBot="1" x14ac:dyDescent="0.4">
      <c r="B37" s="46" t="s">
        <v>3</v>
      </c>
      <c r="C37" s="47"/>
      <c r="D37" s="48"/>
      <c r="E37" s="69"/>
      <c r="F37" s="63"/>
      <c r="G37" s="63"/>
      <c r="H37" s="63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68"/>
      <c r="Z37" s="68"/>
      <c r="AA37" s="68"/>
      <c r="AB37" s="68"/>
      <c r="AC37" s="68"/>
      <c r="AD37" s="68"/>
    </row>
    <row r="38" spans="2:30" ht="22.5" thickBot="1" x14ac:dyDescent="0.3">
      <c r="B38" s="86" t="s">
        <v>4</v>
      </c>
      <c r="C38" s="87"/>
      <c r="D38" s="100"/>
      <c r="E38" s="69"/>
      <c r="F38" s="63"/>
      <c r="G38" s="63"/>
      <c r="H38" s="63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68"/>
      <c r="Z38" s="68"/>
      <c r="AA38" s="68"/>
      <c r="AB38" s="68"/>
      <c r="AC38" s="68"/>
      <c r="AD38" s="68"/>
    </row>
    <row r="39" spans="2:30" ht="22.5" customHeight="1" thickBot="1" x14ac:dyDescent="0.3">
      <c r="B39" s="98" t="s">
        <v>22</v>
      </c>
      <c r="C39" s="99"/>
      <c r="D39" s="18">
        <f>D17-C35</f>
        <v>351</v>
      </c>
      <c r="E39" s="69"/>
      <c r="F39" s="63"/>
      <c r="G39" s="63">
        <f>D32+D34+D39</f>
        <v>1776</v>
      </c>
      <c r="H39" s="63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68"/>
      <c r="Z39" s="68"/>
      <c r="AA39" s="68"/>
      <c r="AB39" s="68"/>
      <c r="AC39" s="68"/>
      <c r="AD39" s="68"/>
    </row>
    <row r="40" spans="2:30" ht="15.75" customHeight="1" x14ac:dyDescent="0.25">
      <c r="B40" s="6" t="s">
        <v>12</v>
      </c>
      <c r="C40" s="19">
        <f>ROUND(100*F17,0)</f>
        <v>100</v>
      </c>
      <c r="D40" s="5" t="s">
        <v>5</v>
      </c>
      <c r="E40" s="69"/>
      <c r="F40" s="63"/>
      <c r="G40" s="63"/>
      <c r="H40" s="63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68"/>
      <c r="Z40" s="68"/>
      <c r="AA40" s="68"/>
      <c r="AB40" s="68"/>
      <c r="AC40" s="68"/>
      <c r="AD40" s="68"/>
    </row>
    <row r="41" spans="2:30" ht="15.75" customHeight="1" x14ac:dyDescent="0.25">
      <c r="B41" s="6" t="s">
        <v>12</v>
      </c>
      <c r="C41" s="4">
        <f>ROUND(20*F17,0)</f>
        <v>20</v>
      </c>
      <c r="D41" s="7" t="s">
        <v>6</v>
      </c>
      <c r="E41" s="69"/>
      <c r="F41" s="63"/>
      <c r="G41" s="63"/>
      <c r="H41" s="63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68"/>
      <c r="Z41" s="68"/>
      <c r="AA41" s="68"/>
      <c r="AB41" s="68"/>
      <c r="AC41" s="68"/>
      <c r="AD41" s="68"/>
    </row>
    <row r="42" spans="2:30" ht="15.75" customHeight="1" x14ac:dyDescent="0.25">
      <c r="B42" s="6" t="s">
        <v>12</v>
      </c>
      <c r="C42" s="4">
        <f>ROUND(15*F17,0)</f>
        <v>15</v>
      </c>
      <c r="D42" s="7" t="s">
        <v>7</v>
      </c>
      <c r="E42" s="69"/>
      <c r="F42" s="63"/>
      <c r="G42" s="63"/>
      <c r="H42" s="63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68"/>
      <c r="Z42" s="68"/>
      <c r="AA42" s="68"/>
      <c r="AB42" s="68"/>
      <c r="AC42" s="68"/>
      <c r="AD42" s="68"/>
    </row>
    <row r="43" spans="2:30" ht="15.75" customHeight="1" x14ac:dyDescent="0.25">
      <c r="B43" s="6" t="s">
        <v>12</v>
      </c>
      <c r="C43" s="14">
        <v>66</v>
      </c>
      <c r="D43" s="30" t="s">
        <v>8</v>
      </c>
      <c r="E43" s="69"/>
      <c r="F43" s="71"/>
      <c r="G43" s="71"/>
      <c r="H43" s="71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68"/>
      <c r="Z43" s="68"/>
      <c r="AA43" s="68"/>
      <c r="AB43" s="68"/>
      <c r="AC43" s="68"/>
      <c r="AD43" s="68"/>
    </row>
    <row r="44" spans="2:30" ht="15.75" customHeight="1" thickBot="1" x14ac:dyDescent="0.3">
      <c r="B44" s="8"/>
      <c r="C44" s="9">
        <f>D17-C35-C40-C41-C42-C43</f>
        <v>150</v>
      </c>
      <c r="D44" s="10" t="s">
        <v>14</v>
      </c>
      <c r="E44" s="69"/>
      <c r="F44" s="71"/>
      <c r="G44" s="71"/>
      <c r="H44" s="71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68"/>
      <c r="Z44" s="68"/>
      <c r="AA44" s="68"/>
      <c r="AB44" s="68"/>
      <c r="AC44" s="68"/>
      <c r="AD44" s="68"/>
    </row>
    <row r="45" spans="2:30" ht="4.5" customHeight="1" thickBot="1" x14ac:dyDescent="0.4">
      <c r="B45" s="46"/>
      <c r="C45" s="47"/>
      <c r="D45" s="48"/>
      <c r="E45" s="69"/>
      <c r="F45" s="71"/>
      <c r="G45" s="71"/>
      <c r="H45" s="71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68"/>
      <c r="Z45" s="68"/>
      <c r="AA45" s="68"/>
      <c r="AB45" s="68"/>
      <c r="AC45" s="68"/>
      <c r="AD45" s="68"/>
    </row>
    <row r="46" spans="2:30" ht="32.25" customHeight="1" thickBot="1" x14ac:dyDescent="0.4">
      <c r="B46" s="54"/>
      <c r="C46" s="55">
        <v>45901</v>
      </c>
      <c r="D46" s="56"/>
      <c r="E46" s="69"/>
      <c r="F46" s="71"/>
      <c r="G46" s="71"/>
      <c r="H46" s="71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68"/>
      <c r="Z46" s="68"/>
      <c r="AA46" s="68"/>
      <c r="AB46" s="68"/>
      <c r="AC46" s="68"/>
      <c r="AD46" s="68"/>
    </row>
    <row r="47" spans="2:30" ht="13" thickBot="1" x14ac:dyDescent="0.3">
      <c r="B47" s="11" t="s">
        <v>15</v>
      </c>
      <c r="C47" s="11" t="s">
        <v>9</v>
      </c>
      <c r="D47" s="11" t="s">
        <v>16</v>
      </c>
      <c r="E47" s="69"/>
      <c r="F47" s="71"/>
      <c r="G47" s="71"/>
      <c r="H47" s="71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68"/>
      <c r="Z47" s="68"/>
      <c r="AA47" s="68"/>
      <c r="AB47" s="68"/>
      <c r="AC47" s="68"/>
      <c r="AD47" s="68"/>
    </row>
    <row r="48" spans="2:30" ht="8.25" customHeight="1" x14ac:dyDescent="0.25">
      <c r="B48" s="24"/>
      <c r="C48" s="24"/>
      <c r="D48" s="24"/>
      <c r="E48" s="69"/>
      <c r="F48" s="71"/>
      <c r="G48" s="71"/>
      <c r="H48" s="71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68"/>
      <c r="Z48" s="68"/>
      <c r="AA48" s="68"/>
      <c r="AB48" s="68"/>
      <c r="AC48" s="68"/>
      <c r="AD48" s="68"/>
    </row>
    <row r="49" spans="1:30" ht="65.25" customHeight="1" thickBot="1" x14ac:dyDescent="0.3">
      <c r="B49" s="113" t="s">
        <v>54</v>
      </c>
      <c r="C49" s="114"/>
      <c r="D49" s="114"/>
      <c r="E49" s="69"/>
      <c r="F49" s="71"/>
      <c r="G49" s="71"/>
      <c r="H49" s="71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68"/>
      <c r="Z49" s="68"/>
      <c r="AA49" s="68"/>
      <c r="AB49" s="68"/>
      <c r="AC49" s="68"/>
      <c r="AD49" s="68"/>
    </row>
    <row r="50" spans="1:30" s="61" customFormat="1" ht="21" customHeight="1" x14ac:dyDescent="0.25">
      <c r="A50" s="91"/>
      <c r="B50" s="27" t="s">
        <v>10</v>
      </c>
      <c r="C50" s="104" t="s">
        <v>11</v>
      </c>
      <c r="D50" s="105"/>
      <c r="E50" s="69"/>
      <c r="F50" s="69"/>
      <c r="G50" s="69"/>
      <c r="H50" s="69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67"/>
      <c r="Z50" s="67"/>
      <c r="AA50" s="67"/>
      <c r="AB50" s="67"/>
      <c r="AC50" s="67"/>
      <c r="AD50" s="67"/>
    </row>
    <row r="51" spans="1:30" ht="27" customHeight="1" thickBot="1" x14ac:dyDescent="0.3">
      <c r="B51" s="29" t="str">
        <f>B5</f>
        <v>Max Musterfrau</v>
      </c>
      <c r="C51" s="81" t="str">
        <f>C5</f>
        <v xml:space="preserve">NMS xy </v>
      </c>
      <c r="D51" s="82"/>
      <c r="E51" s="69"/>
      <c r="F51" s="71"/>
      <c r="G51" s="71"/>
      <c r="H51" s="71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68"/>
      <c r="Z51" s="68"/>
      <c r="AA51" s="68"/>
      <c r="AB51" s="68"/>
      <c r="AC51" s="68"/>
      <c r="AD51" s="68"/>
    </row>
    <row r="52" spans="1:30" ht="12" customHeight="1" thickBot="1" x14ac:dyDescent="0.4">
      <c r="B52" s="83"/>
      <c r="C52" s="84"/>
      <c r="D52" s="85"/>
      <c r="E52" s="69"/>
      <c r="F52" s="71"/>
      <c r="G52" s="71"/>
      <c r="H52" s="71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68"/>
      <c r="Z52" s="68"/>
      <c r="AA52" s="68"/>
      <c r="AB52" s="68"/>
      <c r="AC52" s="68"/>
      <c r="AD52" s="68"/>
    </row>
    <row r="53" spans="1:30" ht="26.15" customHeight="1" thickBot="1" x14ac:dyDescent="0.3">
      <c r="B53" s="77" t="s">
        <v>19</v>
      </c>
      <c r="C53" s="78"/>
      <c r="D53" s="37">
        <f>IF(F53&lt;0,G75,F53)</f>
        <v>0</v>
      </c>
      <c r="E53" s="69"/>
      <c r="F53" s="71">
        <f>C44-D78</f>
        <v>0</v>
      </c>
      <c r="G53" s="71"/>
      <c r="H53" s="71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68"/>
      <c r="Z53" s="68"/>
      <c r="AA53" s="68"/>
      <c r="AB53" s="68"/>
      <c r="AC53" s="68"/>
      <c r="AD53" s="68"/>
    </row>
    <row r="54" spans="1:30" ht="26.15" customHeight="1" thickBot="1" x14ac:dyDescent="0.3">
      <c r="B54" s="75" t="s">
        <v>26</v>
      </c>
      <c r="C54" s="76"/>
      <c r="D54" s="38" t="s">
        <v>27</v>
      </c>
      <c r="E54" s="69"/>
      <c r="F54" s="71"/>
      <c r="G54" s="71"/>
      <c r="H54" s="71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68"/>
      <c r="Z54" s="68"/>
      <c r="AA54" s="68"/>
      <c r="AB54" s="68"/>
      <c r="AC54" s="68"/>
      <c r="AD54" s="68"/>
    </row>
    <row r="55" spans="1:30" ht="26.15" customHeight="1" thickBot="1" x14ac:dyDescent="0.3">
      <c r="B55" s="120" t="s">
        <v>39</v>
      </c>
      <c r="C55" s="121"/>
      <c r="D55" s="41">
        <v>36</v>
      </c>
      <c r="E55" s="69"/>
      <c r="F55" s="71"/>
      <c r="G55" s="71"/>
      <c r="H55" s="71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68"/>
      <c r="Z55" s="68"/>
      <c r="AA55" s="68"/>
      <c r="AB55" s="68"/>
      <c r="AC55" s="68"/>
      <c r="AD55" s="68"/>
    </row>
    <row r="56" spans="1:30" ht="26.15" customHeight="1" thickBot="1" x14ac:dyDescent="0.3">
      <c r="B56" s="120" t="s">
        <v>40</v>
      </c>
      <c r="C56" s="121"/>
      <c r="D56" s="41">
        <v>28</v>
      </c>
      <c r="E56" s="69"/>
      <c r="F56" s="71"/>
      <c r="G56" s="71"/>
      <c r="H56" s="71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68"/>
      <c r="Z56" s="68"/>
      <c r="AA56" s="68"/>
      <c r="AB56" s="68"/>
      <c r="AC56" s="68"/>
      <c r="AD56" s="68"/>
    </row>
    <row r="57" spans="1:30" ht="26.15" customHeight="1" thickBot="1" x14ac:dyDescent="0.3">
      <c r="B57" s="120" t="s">
        <v>41</v>
      </c>
      <c r="C57" s="121"/>
      <c r="D57" s="41">
        <v>50</v>
      </c>
      <c r="E57" s="69"/>
      <c r="F57" s="71"/>
      <c r="G57" s="71"/>
      <c r="H57" s="71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68"/>
      <c r="Z57" s="68"/>
      <c r="AA57" s="68"/>
      <c r="AB57" s="68"/>
      <c r="AC57" s="68"/>
      <c r="AD57" s="68"/>
    </row>
    <row r="58" spans="1:30" ht="26.15" customHeight="1" thickBot="1" x14ac:dyDescent="0.3">
      <c r="B58" s="120" t="s">
        <v>42</v>
      </c>
      <c r="C58" s="121"/>
      <c r="D58" s="41">
        <v>16</v>
      </c>
      <c r="E58" s="69"/>
      <c r="F58" s="71"/>
      <c r="G58" s="71"/>
      <c r="H58" s="71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68"/>
      <c r="Z58" s="68"/>
      <c r="AA58" s="68"/>
      <c r="AB58" s="68"/>
      <c r="AC58" s="68"/>
      <c r="AD58" s="68"/>
    </row>
    <row r="59" spans="1:30" ht="26.15" customHeight="1" thickBot="1" x14ac:dyDescent="0.3">
      <c r="B59" s="120" t="s">
        <v>43</v>
      </c>
      <c r="C59" s="121"/>
      <c r="D59" s="41">
        <v>20</v>
      </c>
      <c r="E59" s="69"/>
      <c r="F59" s="71"/>
      <c r="G59" s="71"/>
      <c r="H59" s="71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68"/>
      <c r="Z59" s="68"/>
      <c r="AA59" s="68"/>
      <c r="AB59" s="68"/>
      <c r="AC59" s="68"/>
      <c r="AD59" s="68"/>
    </row>
    <row r="60" spans="1:30" ht="26.15" customHeight="1" thickBot="1" x14ac:dyDescent="0.3">
      <c r="B60" s="79"/>
      <c r="C60" s="80"/>
      <c r="D60" s="39"/>
      <c r="E60" s="69"/>
      <c r="F60" s="71"/>
      <c r="G60" s="71"/>
      <c r="H60" s="71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68"/>
      <c r="Z60" s="68"/>
      <c r="AA60" s="68"/>
      <c r="AB60" s="68"/>
      <c r="AC60" s="68"/>
      <c r="AD60" s="68"/>
    </row>
    <row r="61" spans="1:30" ht="26.15" customHeight="1" thickBot="1" x14ac:dyDescent="0.3">
      <c r="B61" s="79"/>
      <c r="C61" s="80"/>
      <c r="D61" s="39"/>
      <c r="E61" s="69"/>
      <c r="F61" s="71"/>
      <c r="G61" s="71"/>
      <c r="H61" s="71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68"/>
      <c r="Z61" s="68"/>
      <c r="AA61" s="68"/>
      <c r="AB61" s="68"/>
      <c r="AC61" s="68"/>
      <c r="AD61" s="68"/>
    </row>
    <row r="62" spans="1:30" ht="26.15" customHeight="1" thickBot="1" x14ac:dyDescent="0.3">
      <c r="B62" s="79"/>
      <c r="C62" s="80"/>
      <c r="D62" s="39"/>
      <c r="E62" s="69"/>
      <c r="F62" s="71"/>
      <c r="G62" s="71"/>
      <c r="H62" s="71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68"/>
      <c r="Z62" s="68"/>
      <c r="AA62" s="68"/>
      <c r="AB62" s="68"/>
      <c r="AC62" s="68"/>
      <c r="AD62" s="68"/>
    </row>
    <row r="63" spans="1:30" ht="26.15" customHeight="1" thickBot="1" x14ac:dyDescent="0.3">
      <c r="B63" s="79"/>
      <c r="C63" s="80"/>
      <c r="D63" s="39"/>
      <c r="E63" s="69"/>
      <c r="F63" s="71"/>
      <c r="G63" s="71"/>
      <c r="H63" s="71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68"/>
      <c r="Z63" s="68"/>
      <c r="AA63" s="68"/>
      <c r="AB63" s="68"/>
      <c r="AC63" s="68"/>
      <c r="AD63" s="68"/>
    </row>
    <row r="64" spans="1:30" ht="26.15" customHeight="1" thickBot="1" x14ac:dyDescent="0.3">
      <c r="B64" s="79"/>
      <c r="C64" s="80"/>
      <c r="D64" s="39"/>
      <c r="E64" s="69"/>
      <c r="F64" s="71"/>
      <c r="G64" s="71"/>
      <c r="H64" s="71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68"/>
      <c r="Z64" s="68"/>
      <c r="AA64" s="68"/>
      <c r="AB64" s="68"/>
      <c r="AC64" s="68"/>
      <c r="AD64" s="68"/>
    </row>
    <row r="65" spans="2:30" ht="26.15" customHeight="1" thickBot="1" x14ac:dyDescent="0.3">
      <c r="B65" s="79"/>
      <c r="C65" s="80"/>
      <c r="D65" s="39"/>
      <c r="E65" s="69"/>
      <c r="F65" s="71"/>
      <c r="G65" s="71"/>
      <c r="H65" s="71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68"/>
      <c r="Z65" s="68"/>
      <c r="AA65" s="68"/>
      <c r="AB65" s="68"/>
      <c r="AC65" s="68"/>
      <c r="AD65" s="68"/>
    </row>
    <row r="66" spans="2:30" ht="26.15" customHeight="1" thickBot="1" x14ac:dyDescent="0.3">
      <c r="B66" s="79"/>
      <c r="C66" s="80"/>
      <c r="D66" s="39"/>
      <c r="E66" s="69"/>
      <c r="F66" s="71"/>
      <c r="G66" s="71"/>
      <c r="H66" s="71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68"/>
      <c r="Z66" s="68"/>
      <c r="AA66" s="68"/>
      <c r="AB66" s="68"/>
      <c r="AC66" s="68"/>
      <c r="AD66" s="68"/>
    </row>
    <row r="67" spans="2:30" ht="26.15" customHeight="1" thickBot="1" x14ac:dyDescent="0.3">
      <c r="B67" s="79"/>
      <c r="C67" s="80"/>
      <c r="D67" s="39"/>
      <c r="E67" s="69"/>
      <c r="F67" s="71"/>
      <c r="G67" s="71"/>
      <c r="H67" s="71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68"/>
      <c r="Z67" s="68"/>
      <c r="AA67" s="68"/>
      <c r="AB67" s="68"/>
      <c r="AC67" s="68"/>
      <c r="AD67" s="68"/>
    </row>
    <row r="68" spans="2:30" ht="26.15" customHeight="1" thickBot="1" x14ac:dyDescent="0.3">
      <c r="B68" s="79"/>
      <c r="C68" s="80"/>
      <c r="D68" s="39"/>
      <c r="E68" s="69"/>
      <c r="F68" s="71"/>
      <c r="G68" s="71"/>
      <c r="H68" s="71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68"/>
      <c r="Z68" s="68"/>
      <c r="AA68" s="68"/>
      <c r="AB68" s="68"/>
      <c r="AC68" s="68"/>
      <c r="AD68" s="68"/>
    </row>
    <row r="69" spans="2:30" ht="26.15" customHeight="1" thickBot="1" x14ac:dyDescent="0.3">
      <c r="B69" s="79"/>
      <c r="C69" s="80"/>
      <c r="D69" s="39"/>
      <c r="E69" s="69"/>
      <c r="F69" s="71"/>
      <c r="G69" s="71"/>
      <c r="H69" s="71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68"/>
      <c r="Z69" s="68"/>
      <c r="AA69" s="68"/>
      <c r="AB69" s="68"/>
      <c r="AC69" s="68"/>
      <c r="AD69" s="68"/>
    </row>
    <row r="70" spans="2:30" ht="26.15" customHeight="1" thickBot="1" x14ac:dyDescent="0.3">
      <c r="B70" s="79"/>
      <c r="C70" s="80"/>
      <c r="D70" s="39"/>
      <c r="E70" s="69"/>
      <c r="F70" s="71"/>
      <c r="G70" s="71"/>
      <c r="H70" s="71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68"/>
      <c r="Z70" s="68"/>
      <c r="AA70" s="68"/>
      <c r="AB70" s="68"/>
      <c r="AC70" s="68"/>
      <c r="AD70" s="68"/>
    </row>
    <row r="71" spans="2:30" ht="26.15" customHeight="1" thickBot="1" x14ac:dyDescent="0.3">
      <c r="B71" s="79"/>
      <c r="C71" s="80"/>
      <c r="D71" s="39"/>
      <c r="E71" s="69"/>
      <c r="F71" s="71"/>
      <c r="G71" s="71"/>
      <c r="H71" s="71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68"/>
      <c r="Z71" s="68"/>
      <c r="AA71" s="68"/>
      <c r="AB71" s="68"/>
      <c r="AC71" s="68"/>
      <c r="AD71" s="68"/>
    </row>
    <row r="72" spans="2:30" ht="26.15" customHeight="1" thickBot="1" x14ac:dyDescent="0.3">
      <c r="B72" s="79"/>
      <c r="C72" s="80"/>
      <c r="D72" s="39"/>
      <c r="E72" s="69"/>
      <c r="F72" s="71"/>
      <c r="G72" s="71"/>
      <c r="H72" s="71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68"/>
      <c r="Z72" s="68"/>
      <c r="AA72" s="68"/>
      <c r="AB72" s="68"/>
      <c r="AC72" s="68"/>
      <c r="AD72" s="68"/>
    </row>
    <row r="73" spans="2:30" ht="26.15" customHeight="1" thickBot="1" x14ac:dyDescent="0.3">
      <c r="B73" s="79"/>
      <c r="C73" s="80"/>
      <c r="D73" s="39"/>
      <c r="E73" s="69"/>
      <c r="F73" s="71"/>
      <c r="G73" s="71"/>
      <c r="H73" s="71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68"/>
      <c r="Z73" s="68"/>
      <c r="AA73" s="68"/>
      <c r="AB73" s="68"/>
      <c r="AC73" s="68"/>
      <c r="AD73" s="68"/>
    </row>
    <row r="74" spans="2:30" ht="26.15" customHeight="1" thickBot="1" x14ac:dyDescent="0.3">
      <c r="B74" s="79"/>
      <c r="C74" s="80"/>
      <c r="D74" s="39"/>
      <c r="E74" s="69"/>
      <c r="F74" s="71"/>
      <c r="G74" s="71"/>
      <c r="H74" s="71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68"/>
      <c r="Z74" s="68"/>
      <c r="AA74" s="68"/>
      <c r="AB74" s="68"/>
      <c r="AC74" s="68"/>
      <c r="AD74" s="68"/>
    </row>
    <row r="75" spans="2:30" ht="26.15" customHeight="1" thickBot="1" x14ac:dyDescent="0.3">
      <c r="B75" s="79"/>
      <c r="C75" s="80"/>
      <c r="D75" s="39"/>
      <c r="E75" s="69"/>
      <c r="F75" s="71"/>
      <c r="G75" s="63" t="s">
        <v>45</v>
      </c>
      <c r="H75" s="71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68"/>
      <c r="Z75" s="68"/>
      <c r="AA75" s="68"/>
      <c r="AB75" s="68"/>
      <c r="AC75" s="68"/>
      <c r="AD75" s="68"/>
    </row>
    <row r="76" spans="2:30" ht="26.15" customHeight="1" thickBot="1" x14ac:dyDescent="0.3">
      <c r="B76" s="79"/>
      <c r="C76" s="80"/>
      <c r="D76" s="39"/>
      <c r="E76" s="66"/>
      <c r="F76" s="63"/>
      <c r="G76" s="63"/>
      <c r="H76" s="63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2:30" ht="26.15" customHeight="1" thickBot="1" x14ac:dyDescent="0.3">
      <c r="B77" s="79"/>
      <c r="C77" s="80"/>
      <c r="D77" s="39"/>
      <c r="J77" s="22"/>
      <c r="K77" s="45"/>
      <c r="L77" s="45"/>
    </row>
    <row r="78" spans="2:30" ht="26.15" customHeight="1" thickBot="1" x14ac:dyDescent="0.3">
      <c r="B78" s="86" t="s">
        <v>28</v>
      </c>
      <c r="C78" s="87"/>
      <c r="D78" s="23">
        <f>SUM(D55:D77)</f>
        <v>150</v>
      </c>
      <c r="J78" s="22"/>
      <c r="K78" s="45"/>
      <c r="L78" s="45"/>
    </row>
    <row r="79" spans="2:30" x14ac:dyDescent="0.25">
      <c r="J79" s="22"/>
    </row>
  </sheetData>
  <sheetProtection algorithmName="SHA-512" hashValue="3cWj2Re42D50WhEfGbbGAMui7QUZnrqy0WYA5Oj3jUhd67ONbBxx0FnZG1OiylU5kPu/A/bU7F1BvgoZb/1/Ig==" saltValue="bnpuDSwyk4PIUi+2dyUu4A==" spinCount="100000" sheet="1" selectLockedCells="1" selectUnlockedCells="1"/>
  <mergeCells count="45">
    <mergeCell ref="B49:D49"/>
    <mergeCell ref="A1:A1048576"/>
    <mergeCell ref="B1:D1"/>
    <mergeCell ref="B3:D3"/>
    <mergeCell ref="C4:D4"/>
    <mergeCell ref="C5:D5"/>
    <mergeCell ref="B7:D7"/>
    <mergeCell ref="B9:C9"/>
    <mergeCell ref="B11:C11"/>
    <mergeCell ref="B18:D18"/>
    <mergeCell ref="B20:C20"/>
    <mergeCell ref="B33:D33"/>
    <mergeCell ref="C35:C36"/>
    <mergeCell ref="D35:D36"/>
    <mergeCell ref="B38:D38"/>
    <mergeCell ref="B39:C39"/>
    <mergeCell ref="B61:C61"/>
    <mergeCell ref="C50:D50"/>
    <mergeCell ref="C51:D51"/>
    <mergeCell ref="B52:D52"/>
    <mergeCell ref="B53:C53"/>
    <mergeCell ref="B54:C54"/>
    <mergeCell ref="B55:C55"/>
    <mergeCell ref="B56:C56"/>
    <mergeCell ref="B57:C57"/>
    <mergeCell ref="B58:C58"/>
    <mergeCell ref="B59:C59"/>
    <mergeCell ref="B60:C60"/>
    <mergeCell ref="B73:C73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4:C74"/>
    <mergeCell ref="B75:C75"/>
    <mergeCell ref="B76:C76"/>
    <mergeCell ref="B77:C77"/>
    <mergeCell ref="B78:C78"/>
  </mergeCells>
  <printOptions horizontalCentered="1" verticalCentered="1"/>
  <pageMargins left="0.59055118110236227" right="0.59055118110236227" top="0.59055118110236227" bottom="0.78740157480314965" header="0.51181102362204722" footer="0.31496062992125984"/>
  <pageSetup paperSize="9" scale="88" fitToHeight="2" orientation="portrait" horizontalDpi="4294967293" verticalDpi="4294967293" r:id="rId1"/>
  <headerFooter alignWithMargins="0">
    <oddFooter>&amp;CEin Service der fcg-wiener lehrerInnen
&amp;"Arial,Fett"www.fcg-wien-aps.at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7A27334EB2DF4297A74F7454054BED" ma:contentTypeVersion="0" ma:contentTypeDescription="Ein neues Dokument erstellen." ma:contentTypeScope="" ma:versionID="73e60cd331e76b186d1bdfae6e295c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9bcc20d01da448b0dcd7ae74188a2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6A9F28-28E5-41FB-B98F-D554AE0C19D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74CFA22-65A7-4C2E-A4AD-26496BF02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A184F2-98A9-4700-9E13-C1E8FB9957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Berechnung</vt:lpstr>
      <vt:lpstr>Beispielberechnung</vt:lpstr>
      <vt:lpstr>Beispielberechnung!Druckbereich</vt:lpstr>
      <vt:lpstr>Berechnung!Druckbereich</vt:lpstr>
    </vt:vector>
  </TitlesOfParts>
  <Company>fcg-wien-aps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Darbandi Helga</cp:lastModifiedBy>
  <cp:lastPrinted>2013-06-10T03:26:44Z</cp:lastPrinted>
  <dcterms:created xsi:type="dcterms:W3CDTF">2008-08-28T06:31:18Z</dcterms:created>
  <dcterms:modified xsi:type="dcterms:W3CDTF">2025-09-08T19:01:21Z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0x0101005A7A27334EB2DF4297A74F7454054BED</vt:lpwstr>
  </property>
</Properties>
</file>